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autoCompressPictures="0" defaultThemeVersion="124226"/>
  <mc:AlternateContent xmlns:mc="http://schemas.openxmlformats.org/markup-compatibility/2006">
    <mc:Choice Requires="x15">
      <x15ac:absPath xmlns:x15ac="http://schemas.microsoft.com/office/spreadsheetml/2010/11/ac" url="/Users/yufan2023mba/Downloads/"/>
    </mc:Choice>
  </mc:AlternateContent>
  <xr:revisionPtr revIDLastSave="0" documentId="13_ncr:1_{B11F1C78-6976-004D-9315-41749E91FC63}" xr6:coauthVersionLast="47" xr6:coauthVersionMax="47" xr10:uidLastSave="{00000000-0000-0000-0000-000000000000}"/>
  <bookViews>
    <workbookView xWindow="0" yWindow="760" windowWidth="34200" windowHeight="21380" activeTab="7" xr2:uid="{00000000-000D-0000-FFFF-FFFF00000000}"/>
  </bookViews>
  <sheets>
    <sheet name="Note" sheetId="19" r:id="rId1"/>
    <sheet name="CN_Africa_FDI_Stock" sheetId="2" r:id="rId2"/>
    <sheet name="CN_Africa_FDI_Flow" sheetId="1" r:id="rId3"/>
    <sheet name="CN-Africa_FDI_Stock_sector" sheetId="16" r:id="rId4"/>
    <sheet name="CN_World_FDI_Stock&amp;Flow" sheetId="13" r:id="rId5"/>
    <sheet name="CN_Global_FDI_Stock_select" sheetId="8" r:id="rId6"/>
    <sheet name="US_Africa_FDI_Stock&amp;Flow" sheetId="14" r:id="rId7"/>
    <sheet name="Graph" sheetId="1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22" i="2" l="1"/>
  <c r="BH22" i="2" s="1"/>
  <c r="S8" i="8"/>
  <c r="T8" i="8"/>
  <c r="U8" i="8"/>
  <c r="V8" i="8"/>
  <c r="W8" i="8"/>
  <c r="X8" i="8"/>
  <c r="R8" i="8"/>
  <c r="N13" i="16"/>
  <c r="Q13" i="16" s="1"/>
  <c r="O13" i="16"/>
  <c r="BG22" i="1"/>
  <c r="BH22" i="1" s="1"/>
  <c r="BG21" i="1"/>
  <c r="BH21" i="1" s="1"/>
  <c r="N12" i="16"/>
  <c r="Q12" i="16" s="1"/>
  <c r="O12" i="16"/>
  <c r="BG21" i="2"/>
  <c r="BH21" i="2" s="1"/>
  <c r="O11" i="16" l="1"/>
  <c r="N11" i="16"/>
  <c r="Q11" i="16" s="1"/>
  <c r="BG20" i="2"/>
  <c r="BH20" i="2" s="1"/>
  <c r="BG20" i="1"/>
  <c r="BH20" i="1" s="1"/>
  <c r="BG19" i="1" l="1"/>
  <c r="BH19" i="1" s="1"/>
  <c r="BG19" i="2"/>
  <c r="BH19" i="2" s="1"/>
  <c r="O9" i="16" l="1"/>
  <c r="O10" i="16"/>
  <c r="N9" i="16"/>
  <c r="Q9" i="16" s="1"/>
  <c r="N10" i="16"/>
  <c r="Q10" i="16" s="1"/>
  <c r="N8" i="16"/>
  <c r="Q8" i="16" s="1"/>
  <c r="Q4" i="16" l="1"/>
  <c r="Q5" i="16"/>
  <c r="BH18" i="1" l="1"/>
  <c r="BG18" i="2" l="1"/>
  <c r="BH18" i="2" s="1"/>
  <c r="BG17" i="1" l="1"/>
  <c r="BH17" i="1" s="1"/>
  <c r="O8" i="16"/>
  <c r="BG16" i="2"/>
  <c r="BH16" i="2" s="1"/>
  <c r="BG17" i="2"/>
  <c r="BH17" i="2" s="1"/>
  <c r="BG16" i="1"/>
  <c r="BH16" i="1" s="1"/>
  <c r="O5" i="16"/>
  <c r="N5" i="16" s="1"/>
  <c r="N7" i="16"/>
  <c r="Q7" i="16" s="1"/>
  <c r="O6" i="16"/>
  <c r="N6" i="16"/>
  <c r="Q6" i="16" s="1"/>
  <c r="O7" i="16"/>
  <c r="N4" i="16"/>
  <c r="BG15" i="2"/>
  <c r="BH15" i="2" s="1"/>
  <c r="BG14" i="2"/>
  <c r="BH14" i="2" s="1"/>
  <c r="BG13" i="2"/>
  <c r="BH13" i="2" s="1"/>
  <c r="BG12" i="2"/>
  <c r="BH12" i="2" s="1"/>
  <c r="BG11" i="2"/>
  <c r="BH11" i="2" s="1"/>
  <c r="BG10" i="2"/>
  <c r="BH10" i="2" s="1"/>
  <c r="BG9" i="2"/>
  <c r="BH9" i="2" s="1"/>
  <c r="BG8" i="2"/>
  <c r="BH8" i="2" s="1"/>
  <c r="BG7" i="2"/>
  <c r="BH7" i="2" s="1"/>
  <c r="BG6" i="2"/>
  <c r="BH6" i="2" s="1"/>
  <c r="BG5" i="2"/>
  <c r="BH5" i="2" s="1"/>
  <c r="BG4" i="2"/>
  <c r="BH4" i="2" s="1"/>
  <c r="BG3" i="2"/>
  <c r="BH3" i="2" s="1"/>
  <c r="BG15" i="1"/>
  <c r="BH15" i="1" s="1"/>
  <c r="BG14" i="1"/>
  <c r="BH14" i="1" s="1"/>
  <c r="BG13" i="1"/>
  <c r="BH13" i="1" s="1"/>
  <c r="BG12" i="1"/>
  <c r="BH12" i="1" s="1"/>
  <c r="BG11" i="1"/>
  <c r="BH11" i="1" s="1"/>
  <c r="BG10" i="1"/>
  <c r="BH10" i="1" s="1"/>
  <c r="BG9" i="1"/>
  <c r="BH9" i="1" s="1"/>
  <c r="BG8" i="1"/>
  <c r="BH8" i="1" s="1"/>
  <c r="BG7" i="1"/>
  <c r="BH7" i="1" s="1"/>
  <c r="BG6" i="1"/>
  <c r="BH6" i="1" s="1"/>
  <c r="BG5" i="1"/>
  <c r="BH5" i="1" s="1"/>
  <c r="BG4" i="1"/>
  <c r="BH4" i="1" s="1"/>
  <c r="BG3" i="1"/>
  <c r="BH3" i="1" s="1"/>
</calcChain>
</file>

<file path=xl/sharedStrings.xml><?xml version="1.0" encoding="utf-8"?>
<sst xmlns="http://schemas.openxmlformats.org/spreadsheetml/2006/main" count="196" uniqueCount="112">
  <si>
    <t>Algeria</t>
  </si>
  <si>
    <t>Angola</t>
  </si>
  <si>
    <t>Benin</t>
  </si>
  <si>
    <t>Botswana</t>
  </si>
  <si>
    <t>Burkina Faso</t>
  </si>
  <si>
    <t>Burundi</t>
  </si>
  <si>
    <t>Cameroon</t>
  </si>
  <si>
    <t>Cape Verde</t>
  </si>
  <si>
    <t>CAR</t>
  </si>
  <si>
    <t>Chad</t>
  </si>
  <si>
    <t>Comoros</t>
  </si>
  <si>
    <t>Congo, Rep.</t>
  </si>
  <si>
    <t>Congo, Dem. Rep.</t>
  </si>
  <si>
    <t>Cote d'Ivoire</t>
  </si>
  <si>
    <t>Djibouti</t>
  </si>
  <si>
    <t>Egypt</t>
  </si>
  <si>
    <t>Equatorial Guinea</t>
  </si>
  <si>
    <t>Eritrea</t>
  </si>
  <si>
    <t>Ethiopia</t>
  </si>
  <si>
    <t>Fmr. Sudan</t>
  </si>
  <si>
    <t>Gabon</t>
  </si>
  <si>
    <t>The 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</si>
  <si>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</si>
  <si>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</si>
  <si>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</si>
  <si>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</si>
  <si>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</si>
  <si>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</si>
  <si>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</si>
  <si>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</si>
  <si>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</si>
  <si>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</si>
  <si>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</si>
  <si>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</si>
  <si>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</si>
  <si>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</si>
  <si>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</si>
  <si>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</si>
  <si>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</si>
  <si>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</si>
  <si>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Sao Tome &amp; Principe</t>
  </si>
  <si>
    <t>Senegal</t>
  </si>
  <si>
    <t>Seychelles</t>
  </si>
  <si>
    <t>Sierra Leone</t>
  </si>
  <si>
    <t>Somalia</t>
  </si>
  <si>
    <t>South Africa</t>
  </si>
  <si>
    <t>South Sudan</t>
  </si>
  <si>
    <t>Sudan</t>
  </si>
  <si>
    <t>Tanzania</t>
  </si>
  <si>
    <t>Togo</t>
  </si>
  <si>
    <t>Tunisia</t>
  </si>
  <si>
    <t>Uganda</t>
  </si>
  <si>
    <t>Western Sahara</t>
  </si>
  <si>
    <t>Zambia</t>
  </si>
  <si>
    <t>Zimbabwe</t>
  </si>
  <si>
    <t>Africa</t>
  </si>
  <si>
    <t>British Virgin Islands</t>
  </si>
  <si>
    <t>Cayman Islands</t>
  </si>
  <si>
    <t>Other</t>
  </si>
  <si>
    <t xml:space="preserve">World </t>
  </si>
  <si>
    <t>Hong Kong</t>
  </si>
  <si>
    <t xml:space="preserve"> </t>
  </si>
  <si>
    <r>
      <rPr>
        <b/>
        <sz val="11"/>
        <color theme="1"/>
        <rFont val="Calibri"/>
        <family val="2"/>
        <scheme val="minor"/>
      </rPr>
      <t>Title:</t>
    </r>
    <r>
      <rPr>
        <sz val="11"/>
        <color theme="1"/>
        <rFont val="Calibri"/>
        <family val="2"/>
        <scheme val="minor"/>
      </rPr>
      <t xml:space="preserve"> Chinese FDI Stock in African Countries</t>
    </r>
  </si>
  <si>
    <r>
      <rPr>
        <b/>
        <sz val="11"/>
        <color theme="1"/>
        <rFont val="Calibri"/>
        <family val="2"/>
        <scheme val="minor"/>
      </rPr>
      <t>Author:</t>
    </r>
    <r>
      <rPr>
        <sz val="11"/>
        <color theme="1"/>
        <rFont val="Calibri"/>
        <family val="2"/>
        <scheme val="minor"/>
      </rPr>
      <t xml:space="preserve"> Johns Hopkins Univeristy SAIS China-Africa Research Initiative</t>
    </r>
  </si>
  <si>
    <t>Chinese FDI Flow to African Countries</t>
  </si>
  <si>
    <t>Chinese Global FDI Stock, select countries</t>
  </si>
  <si>
    <r>
      <rPr>
        <b/>
        <sz val="11"/>
        <color theme="1"/>
        <rFont val="Calibri"/>
        <family val="2"/>
        <scheme val="minor"/>
      </rPr>
      <t>Title:</t>
    </r>
    <r>
      <rPr>
        <sz val="11"/>
        <color theme="1"/>
        <rFont val="Calibri"/>
        <family val="2"/>
        <scheme val="minor"/>
      </rPr>
      <t xml:space="preserve"> Chinese Global FDI Stock, select countries</t>
    </r>
  </si>
  <si>
    <t>Total, US$ mn</t>
  </si>
  <si>
    <t>Total, US$ bn</t>
  </si>
  <si>
    <t>US$ mn, unadjusted</t>
  </si>
  <si>
    <r>
      <rPr>
        <b/>
        <sz val="11"/>
        <color theme="1"/>
        <rFont val="Calibri"/>
        <family val="2"/>
        <scheme val="minor"/>
      </rPr>
      <t>Author:</t>
    </r>
    <r>
      <rPr>
        <sz val="11"/>
        <color theme="1"/>
        <rFont val="Calibri"/>
        <family val="2"/>
        <scheme val="minor"/>
      </rPr>
      <t xml:space="preserve"> Johns Hopkins Univeristy SAIS China-Africa Research Initiative</t>
    </r>
  </si>
  <si>
    <r>
      <rPr>
        <b/>
        <sz val="11"/>
        <color theme="1"/>
        <rFont val="Calibri"/>
        <family val="2"/>
        <scheme val="minor"/>
      </rPr>
      <t>Title:</t>
    </r>
    <r>
      <rPr>
        <sz val="11"/>
        <color theme="1"/>
        <rFont val="Calibri"/>
        <family val="2"/>
        <scheme val="minor"/>
      </rPr>
      <t xml:space="preserve"> Chinese FDI Flow to African Countries</t>
    </r>
  </si>
  <si>
    <t>US FDI Stock in Africa</t>
  </si>
  <si>
    <t>Chinese FDI Stock in African Countries</t>
  </si>
  <si>
    <r>
      <rPr>
        <b/>
        <sz val="11"/>
        <color theme="1"/>
        <rFont val="Calibri"/>
        <family val="2"/>
        <scheme val="minor"/>
      </rPr>
      <t>Title:</t>
    </r>
    <r>
      <rPr>
        <sz val="11"/>
        <color theme="1"/>
        <rFont val="Calibri"/>
        <family val="2"/>
        <scheme val="minor"/>
      </rPr>
      <t xml:space="preserve"> Chinese FDI Stock Abroad, by geographical destination</t>
    </r>
  </si>
  <si>
    <t>Stock</t>
  </si>
  <si>
    <t>Flow</t>
  </si>
  <si>
    <t>US$ bn, unadjusted</t>
  </si>
  <si>
    <t>Year</t>
  </si>
  <si>
    <t>China</t>
  </si>
  <si>
    <t>U.S.</t>
  </si>
  <si>
    <t>Chinese FDI Stock &amp; Flow to the World</t>
  </si>
  <si>
    <t>US$ bn unadjusted</t>
  </si>
  <si>
    <t>Flows*</t>
  </si>
  <si>
    <t>Construction</t>
  </si>
  <si>
    <t>Mining</t>
  </si>
  <si>
    <t>Manufacturing</t>
  </si>
  <si>
    <t>Financial Intermediation</t>
  </si>
  <si>
    <t>Chinese end of the year FDI Stock to Africa, top 5 sectors</t>
  </si>
  <si>
    <t>%</t>
  </si>
  <si>
    <t>Scientific Research and Technological Service</t>
    <phoneticPr fontId="15" type="noConversion"/>
  </si>
  <si>
    <t>Leasing and Commercial Service</t>
    <phoneticPr fontId="15" type="noConversion"/>
  </si>
  <si>
    <r>
      <rPr>
        <b/>
        <sz val="11"/>
        <color theme="1"/>
        <rFont val="Calibri"/>
        <family val="2"/>
        <scheme val="minor"/>
      </rPr>
      <t xml:space="preserve">Source: </t>
    </r>
    <r>
      <rPr>
        <sz val="11"/>
        <color theme="1"/>
        <rFont val="Calibri"/>
        <family val="2"/>
        <scheme val="minor"/>
      </rPr>
      <t>China Statistical Yearbook: "Oversea Direct Investment by Countries or Regions", various years
 Statistical Bulletin of China's Outward Foreign Direct Investment, various years. http://fec.mofcom.gov.cn/article/tjsj/tjgb/</t>
    </r>
  </si>
  <si>
    <t>2019</t>
  </si>
  <si>
    <r>
      <rPr>
        <b/>
        <sz val="11"/>
        <color theme="1"/>
        <rFont val="Calibri"/>
        <family val="2"/>
        <scheme val="minor"/>
      </rPr>
      <t xml:space="preserve">Source: </t>
    </r>
    <r>
      <rPr>
        <sz val="11"/>
        <color theme="1"/>
        <rFont val="Calibri"/>
        <family val="2"/>
        <scheme val="minor"/>
      </rPr>
      <t>China Statistical Yearbook: "Oversea Direct Investment by Countries or Regions", various years. 
Statistical Bulletin of China's Outward Foreign Direct Investment, various years. http://fec.mofcom.gov.cn/article/tjsj/tjgb/</t>
    </r>
  </si>
  <si>
    <t>Eswatini</t>
  </si>
  <si>
    <t>2021</t>
  </si>
  <si>
    <t>*Note that BEA tracks flows as "financial transactions", which do not include current-cost adjustment for reinvested earnings.</t>
    <phoneticPr fontId="15" type="noConversion"/>
  </si>
  <si>
    <r>
      <rPr>
        <b/>
        <sz val="11"/>
        <color theme="1"/>
        <rFont val="Calibri"/>
        <family val="2"/>
        <scheme val="minor"/>
      </rPr>
      <t>Title:</t>
    </r>
    <r>
      <rPr>
        <sz val="11"/>
        <color theme="1"/>
        <rFont val="Calibri"/>
        <family val="2"/>
        <scheme val="minor"/>
      </rPr>
      <t xml:space="preserve"> US FDI Stock in Africa</t>
    </r>
    <phoneticPr fontId="15" type="noConversion"/>
  </si>
  <si>
    <r>
      <rPr>
        <b/>
        <sz val="11"/>
        <color theme="1"/>
        <rFont val="Calibri"/>
        <family val="2"/>
        <scheme val="minor"/>
      </rPr>
      <t>Sources</t>
    </r>
    <r>
      <rPr>
        <sz val="11"/>
        <color theme="1"/>
        <rFont val="Calibri"/>
        <family val="2"/>
        <scheme val="minor"/>
      </rPr>
      <t>: China's Ministry of Commerce. CARI accessed the data via CEIC database.</t>
    </r>
  </si>
  <si>
    <r>
      <rPr>
        <b/>
        <sz val="11"/>
        <color theme="1"/>
        <rFont val="Calibri"/>
        <family val="2"/>
        <scheme val="minor"/>
      </rPr>
      <t xml:space="preserve">Updated: </t>
    </r>
    <r>
      <rPr>
        <sz val="11"/>
        <color theme="1"/>
        <rFont val="Calibri"/>
        <family val="2"/>
        <scheme val="minor"/>
      </rPr>
      <t>12 Mar 2024</t>
    </r>
  </si>
  <si>
    <r>
      <rPr>
        <b/>
        <sz val="11"/>
        <color theme="1"/>
        <rFont val="Calibri"/>
        <family val="2"/>
        <scheme val="minor"/>
      </rPr>
      <t>Updated</t>
    </r>
    <r>
      <rPr>
        <sz val="11"/>
        <color theme="1"/>
        <rFont val="Calibri"/>
        <family val="2"/>
        <scheme val="minor"/>
      </rPr>
      <t>: 12 Mar 2024</t>
    </r>
  </si>
  <si>
    <t>billion US$</t>
  </si>
  <si>
    <t>Total, billion US$</t>
  </si>
  <si>
    <r>
      <t>Updated</t>
    </r>
    <r>
      <rPr>
        <sz val="11"/>
        <color theme="1"/>
        <rFont val="Calibri"/>
        <family val="2"/>
        <scheme val="minor"/>
      </rPr>
      <t>: 12 Mar 2024</t>
    </r>
  </si>
  <si>
    <t>2022</t>
  </si>
  <si>
    <r>
      <t xml:space="preserve">Source: </t>
    </r>
    <r>
      <rPr>
        <sz val="11"/>
        <color theme="1"/>
        <rFont val="Calibri"/>
        <family val="2"/>
        <scheme val="minor"/>
      </rPr>
      <t>US Bureau of Economic Analysis https://www.bea.gov/international/di1usdbal</t>
    </r>
  </si>
  <si>
    <t>FLOW: billion US$</t>
  </si>
  <si>
    <t xml:space="preserve">
CARI has combined the ODI figures from the China Statistical Yearbooks, the Statistical Bulletins of China's Outward Foreign Direct Investment published by China's MOFCOM. The data has been converted from 10,000 US$ to millions of US$. We collect annual figures for US outward direct investment for comparison from the Bureau of Economic Analysis (BEA), U.S. Department of Commerce. </t>
  </si>
  <si>
    <t xml:space="preserve">CARI FDI Data Compilation
</t>
  </si>
  <si>
    <t>Data</t>
  </si>
  <si>
    <t xml:space="preserve">The earliest year for which we have reports of Chinese Overseas Direct Investment (ODI) stock/flow data is 2003, with this data first reported in the 2007 China Statistical Yearbook (CSY) and the Statistical Bulletin of China's Outward Foreign Direct Investment (SB). 
Prior to 2007, the China Commerce Yearbooks (formerly the Almanac of China's Foreign Economic Relations and Trade) reported figures on “China Approved Overseas Investment”, available from 1998 to 2005. However, the definition appears to have changed, and the two series (ODI data and “Approved Overseas Investment” data) are not consistent. Without further information on the definition of the latter category, these two figures are not easily comparable. 
However, the official data does not tell us all that much. On the one hand, Chinese investment is usually overestimated by others (such as FDIntelligence), because their researchers appear to record the initial agreements announced at press conferences, assuming this is an FDI commitment and will actually lead to flows of money. They often don’t. But the numbers are also understated because they don’t include Chinese money that is parked in an offshore financial center (British Virgin Islands, Cayman Islands, even Hong Kong, which is the destination of nearly 60 percent of China’s FDI), they don’t capture smaller investors, and they don’t record acquisitions that include African assets, but that took place in another jurisdiction (i.e. the purchase of Canadian firm Addax at over $7 billion: Addax has several African properties, and properties in Iraq, but the investment appears as “Switzerland” which is where Addax was domiciled).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</si>
</sst>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 ##0;\-#\ ##0;\-"/>
    <numFmt numFmtId="165" formatCode="0.0"/>
    <numFmt numFmtId="166" formatCode="0.0%"/>
    <numFmt numFmtId="167" formatCode="0.000"/>
    <numFmt numFmtId="168" formatCode="yyyy"/>
  </numFmts>
  <fonts count="19">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2"/>
      <name val="宋体"/>
      <family val="3"/>
      <charset val="134"/>
    </font>
    <font>
      <sz val="11"/>
      <color theme="1"/>
      <name val="Calibri"/>
      <family val="2"/>
      <scheme val="minor"/>
    </font>
    <font>
      <sz val="10"/>
      <color theme="1"/>
      <name val="Calibri"/>
      <family val="2"/>
      <scheme val="minor"/>
    </font>
    <font>
      <sz val="10"/>
      <name val="Helv"/>
    </font>
    <font>
      <b/>
      <sz val="11"/>
      <name val="Calibri"/>
      <family val="2"/>
      <scheme val="minor"/>
    </font>
    <font>
      <sz val="6"/>
      <color rgb="FF000000"/>
      <name val="Times New Roman"/>
      <family val="1"/>
    </font>
    <font>
      <sz val="11"/>
      <color rgb="FF000000"/>
      <name val="Calibri"/>
      <family val="2"/>
      <scheme val="minor"/>
    </font>
    <font>
      <sz val="9"/>
      <color theme="1"/>
      <name val="Arial"/>
      <family val="2"/>
    </font>
    <font>
      <u/>
      <sz val="11"/>
      <color theme="10"/>
      <name val="Calibri"/>
      <family val="2"/>
      <scheme val="minor"/>
    </font>
    <font>
      <u/>
      <sz val="11"/>
      <color theme="11"/>
      <name val="Calibri"/>
      <family val="2"/>
      <scheme val="minor"/>
    </font>
    <font>
      <u/>
      <sz val="11"/>
      <color theme="10"/>
      <name val="Calibri"/>
      <family val="2"/>
    </font>
    <font>
      <sz val="9"/>
      <name val="Calibri"/>
      <family val="3"/>
      <charset val="134"/>
      <scheme val="minor"/>
    </font>
    <font>
      <sz val="11"/>
      <color rgb="FFFF3A56"/>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s>
  <cellStyleXfs count="19">
    <xf numFmtId="0" fontId="0" fillId="0" borderId="0"/>
    <xf numFmtId="0" fontId="4" fillId="0" borderId="0">
      <alignment vertical="center"/>
    </xf>
    <xf numFmtId="43" fontId="5" fillId="0" borderId="0" applyFont="0" applyFill="0" applyBorder="0" applyAlignment="0" applyProtection="0"/>
    <xf numFmtId="0" fontId="6" fillId="0" borderId="0"/>
    <xf numFmtId="0" fontId="7"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alignment vertical="top"/>
      <protection locked="0"/>
    </xf>
  </cellStyleXfs>
  <cellXfs count="6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xf numFmtId="0" fontId="0" fillId="3" borderId="2" xfId="0" applyFill="1" applyBorder="1"/>
    <xf numFmtId="0" fontId="0" fillId="2" borderId="0" xfId="0" applyFill="1"/>
    <xf numFmtId="0" fontId="1" fillId="0" borderId="0" xfId="0" applyFont="1"/>
    <xf numFmtId="0" fontId="0" fillId="0" borderId="0" xfId="0" applyAlignment="1">
      <alignment horizontal="left"/>
    </xf>
    <xf numFmtId="2" fontId="0" fillId="0" borderId="0" xfId="0" applyNumberFormat="1"/>
    <xf numFmtId="0" fontId="2" fillId="2" borderId="3" xfId="0" applyFont="1" applyFill="1" applyBorder="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3" xfId="0" applyFont="1" applyBorder="1" applyAlignment="1">
      <alignment horizontal="left" vertical="center"/>
    </xf>
    <xf numFmtId="0" fontId="1" fillId="0" borderId="0" xfId="0" applyFont="1" applyAlignment="1">
      <alignment horizontal="center"/>
    </xf>
    <xf numFmtId="0" fontId="8"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165" fontId="0" fillId="0" borderId="0" xfId="0" applyNumberFormat="1"/>
    <xf numFmtId="0" fontId="8" fillId="0" borderId="0" xfId="0" applyFont="1" applyAlignment="1">
      <alignment horizontal="center" vertical="center"/>
    </xf>
    <xf numFmtId="164" fontId="0" fillId="0" borderId="0" xfId="0" applyNumberFormat="1"/>
    <xf numFmtId="49" fontId="1" fillId="0" borderId="0" xfId="0" applyNumberFormat="1" applyFont="1"/>
    <xf numFmtId="0" fontId="8" fillId="0" borderId="0" xfId="0" applyFont="1" applyAlignment="1">
      <alignment horizontal="left"/>
    </xf>
    <xf numFmtId="0" fontId="9" fillId="0" borderId="0" xfId="0" applyFont="1" applyAlignment="1">
      <alignment horizontal="right"/>
    </xf>
    <xf numFmtId="0" fontId="11" fillId="0" borderId="0" xfId="0" applyFont="1"/>
    <xf numFmtId="0" fontId="0" fillId="0" borderId="0" xfId="0" applyAlignment="1">
      <alignment horizontal="left" vertical="top"/>
    </xf>
    <xf numFmtId="0" fontId="2" fillId="2" borderId="0" xfId="0" applyFont="1" applyFill="1" applyAlignment="1">
      <alignment horizontal="center" vertical="center"/>
    </xf>
    <xf numFmtId="0" fontId="14" fillId="0" borderId="0" xfId="18" applyAlignment="1" applyProtection="1"/>
    <xf numFmtId="0" fontId="2" fillId="2" borderId="0" xfId="0" applyFont="1" applyFill="1" applyAlignment="1">
      <alignment horizontal="left" vertical="center"/>
    </xf>
    <xf numFmtId="167" fontId="0" fillId="0" borderId="0" xfId="0" applyNumberFormat="1"/>
    <xf numFmtId="166" fontId="0" fillId="0" borderId="0" xfId="0" applyNumberFormat="1"/>
    <xf numFmtId="0" fontId="0" fillId="3" borderId="0" xfId="0" applyFill="1"/>
    <xf numFmtId="2" fontId="10" fillId="0" borderId="0" xfId="0" applyNumberFormat="1" applyFont="1"/>
    <xf numFmtId="49" fontId="1" fillId="0" borderId="0" xfId="0" applyNumberFormat="1" applyFont="1" applyAlignment="1">
      <alignment horizontal="right"/>
    </xf>
    <xf numFmtId="0" fontId="2" fillId="0" borderId="0" xfId="0" applyFont="1"/>
    <xf numFmtId="166" fontId="0" fillId="0" borderId="0" xfId="17" applyNumberFormat="1" applyFont="1" applyFill="1" applyBorder="1"/>
    <xf numFmtId="166" fontId="0" fillId="0" borderId="0" xfId="17" applyNumberFormat="1" applyFont="1" applyFill="1"/>
    <xf numFmtId="0" fontId="0" fillId="3" borderId="2" xfId="0" applyFill="1" applyBorder="1" applyAlignment="1">
      <alignment horizontal="right"/>
    </xf>
    <xf numFmtId="0" fontId="0" fillId="3" borderId="0" xfId="0" applyFill="1" applyAlignment="1">
      <alignment horizontal="right"/>
    </xf>
    <xf numFmtId="168" fontId="0" fillId="0" borderId="0" xfId="0" applyNumberFormat="1"/>
    <xf numFmtId="2" fontId="16" fillId="0" borderId="0" xfId="0" applyNumberFormat="1" applyFont="1"/>
    <xf numFmtId="2" fontId="0" fillId="0" borderId="0" xfId="0" applyNumberFormat="1" applyAlignment="1">
      <alignment horizontal="center"/>
    </xf>
    <xf numFmtId="2" fontId="0" fillId="0" borderId="0" xfId="0" applyNumberFormat="1" applyAlignment="1">
      <alignment horizontal="right"/>
    </xf>
    <xf numFmtId="2" fontId="0" fillId="0" borderId="0" xfId="2" applyNumberFormat="1" applyFont="1" applyFill="1"/>
    <xf numFmtId="0" fontId="1" fillId="0" borderId="0" xfId="0" applyFont="1" applyAlignment="1">
      <alignment horizontal="right"/>
    </xf>
    <xf numFmtId="0" fontId="17" fillId="0" borderId="0" xfId="0" applyFont="1"/>
    <xf numFmtId="0" fontId="18" fillId="0" borderId="0" xfId="0" applyFont="1"/>
    <xf numFmtId="3" fontId="18" fillId="0" borderId="0" xfId="0" applyNumberFormat="1" applyFont="1"/>
    <xf numFmtId="3" fontId="0" fillId="0" borderId="0" xfId="0" applyNumberFormat="1"/>
    <xf numFmtId="2" fontId="2" fillId="0" borderId="0" xfId="0" applyNumberFormat="1" applyFont="1"/>
    <xf numFmtId="43" fontId="0" fillId="0" borderId="0" xfId="2" applyFont="1" applyBorder="1" applyAlignment="1">
      <alignment horizontal="justify" vertical="center"/>
    </xf>
    <xf numFmtId="43" fontId="0" fillId="0" borderId="0" xfId="2" applyFont="1" applyBorder="1" applyAlignment="1">
      <alignment horizontal="justify"/>
    </xf>
    <xf numFmtId="2" fontId="2" fillId="0" borderId="0" xfId="0" applyNumberFormat="1" applyFont="1" applyAlignment="1">
      <alignment horizontal="right" vertical="center"/>
    </xf>
    <xf numFmtId="2" fontId="5" fillId="0" borderId="0" xfId="2" applyNumberFormat="1" applyFont="1" applyFill="1" applyAlignment="1">
      <alignment horizontal="right"/>
    </xf>
    <xf numFmtId="165" fontId="0" fillId="0" borderId="0" xfId="0" applyNumberFormat="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0" fillId="0" borderId="0" xfId="0" applyAlignment="1">
      <alignment horizontal="left" wrapText="1"/>
    </xf>
    <xf numFmtId="0" fontId="0" fillId="0" borderId="0" xfId="0" applyAlignment="1">
      <alignment shrinkToFit="1"/>
    </xf>
    <xf numFmtId="0" fontId="0" fillId="0" borderId="0" xfId="0" applyAlignment="1">
      <alignment horizontal="left" vertical="top" wrapText="1"/>
    </xf>
    <xf numFmtId="0" fontId="0" fillId="0" borderId="0" xfId="0" applyAlignment="1">
      <alignment horizontal="left" vertical="center" wrapText="1"/>
    </xf>
  </cellXfs>
  <cellStyles count="19">
    <cellStyle name="Comma" xfId="2" builtin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cellStyle name="Normal" xfId="0" builtinId="0"/>
    <cellStyle name="Normal 2" xfId="1" xr:uid="{00000000-0005-0000-0000-00000F000000}"/>
    <cellStyle name="Normal 3" xfId="3" xr:uid="{00000000-0005-0000-0000-000010000000}"/>
    <cellStyle name="Percent" xfId="17" builtinId="5"/>
    <cellStyle name="Style 1" xfId="4"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i="0" u="none" strike="noStrike" kern="1200" baseline="0">
                <a:solidFill>
                  <a:sysClr val="windowText" lastClr="000000"/>
                </a:solidFill>
                <a:effectLst/>
              </a:rPr>
              <a:t>Chinese FDI vs. US FDI to Africa, Flow</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56410366736944"/>
          <c:y val="9.5696936641300814E-2"/>
          <c:w val="0.88040675243463418"/>
          <c:h val="0.64076427512066569"/>
        </c:manualLayout>
      </c:layout>
      <c:barChart>
        <c:barDir val="col"/>
        <c:grouping val="clustered"/>
        <c:varyColors val="0"/>
        <c:ser>
          <c:idx val="0"/>
          <c:order val="0"/>
          <c:tx>
            <c:strRef>
              <c:f>Graph!$B$2</c:f>
              <c:strCache>
                <c:ptCount val="1"/>
                <c:pt idx="0">
                  <c:v>China</c:v>
                </c:pt>
              </c:strCache>
            </c:strRef>
          </c:tx>
          <c:spPr>
            <a:solidFill>
              <a:schemeClr val="accent2"/>
            </a:solidFill>
            <a:ln>
              <a:noFill/>
            </a:ln>
            <a:effectLst/>
          </c:spPr>
          <c:invertIfNegative val="0"/>
          <c:cat>
            <c:numRef>
              <c:f>Graph!$A$3:$A$22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Graph!$B$3:$B$22</c:f>
              <c:numCache>
                <c:formatCode>0.00</c:formatCode>
                <c:ptCount val="20"/>
                <c:pt idx="0">
                  <c:v>7.4810000000000001E-2</c:v>
                </c:pt>
                <c:pt idx="1">
                  <c:v>0.31743000000000005</c:v>
                </c:pt>
                <c:pt idx="2">
                  <c:v>0.39168000000000008</c:v>
                </c:pt>
                <c:pt idx="3">
                  <c:v>0.51985999999999999</c:v>
                </c:pt>
                <c:pt idx="4">
                  <c:v>1.5743100000000001</c:v>
                </c:pt>
                <c:pt idx="5">
                  <c:v>5.4905600000000003</c:v>
                </c:pt>
                <c:pt idx="6">
                  <c:v>1.4388699999999994</c:v>
                </c:pt>
                <c:pt idx="7">
                  <c:v>2.11199</c:v>
                </c:pt>
                <c:pt idx="8">
                  <c:v>3.1731399999999996</c:v>
                </c:pt>
                <c:pt idx="9">
                  <c:v>2.5166599999999999</c:v>
                </c:pt>
                <c:pt idx="10">
                  <c:v>3.3706399999999994</c:v>
                </c:pt>
                <c:pt idx="11">
                  <c:v>3.2019200000000003</c:v>
                </c:pt>
                <c:pt idx="12">
                  <c:v>2.9779200000000006</c:v>
                </c:pt>
                <c:pt idx="13">
                  <c:v>2.3987300000000005</c:v>
                </c:pt>
                <c:pt idx="14">
                  <c:v>4.1049799999999994</c:v>
                </c:pt>
                <c:pt idx="15">
                  <c:v>5.3891099999999996</c:v>
                </c:pt>
                <c:pt idx="16">
                  <c:v>2.7043900000000005</c:v>
                </c:pt>
                <c:pt idx="17">
                  <c:v>4.2256083046499988</c:v>
                </c:pt>
                <c:pt idx="18">
                  <c:v>4.9866500000000018</c:v>
                </c:pt>
                <c:pt idx="19">
                  <c:v>1.8118199999999998</c:v>
                </c:pt>
              </c:numCache>
            </c:numRef>
          </c:val>
          <c:extLst>
            <c:ext xmlns:c16="http://schemas.microsoft.com/office/drawing/2014/chart" uri="{C3380CC4-5D6E-409C-BE32-E72D297353CC}">
              <c16:uniqueId val="{00000000-8280-534F-A435-691D1FC35013}"/>
            </c:ext>
          </c:extLst>
        </c:ser>
        <c:ser>
          <c:idx val="1"/>
          <c:order val="1"/>
          <c:tx>
            <c:strRef>
              <c:f>Graph!$C$2</c:f>
              <c:strCache>
                <c:ptCount val="1"/>
                <c:pt idx="0">
                  <c:v>U.S.</c:v>
                </c:pt>
              </c:strCache>
            </c:strRef>
          </c:tx>
          <c:spPr>
            <a:solidFill>
              <a:schemeClr val="accent1"/>
            </a:solidFill>
            <a:ln>
              <a:noFill/>
            </a:ln>
            <a:effectLst/>
          </c:spPr>
          <c:invertIfNegative val="0"/>
          <c:cat>
            <c:numRef>
              <c:f>Graph!$A$3:$A$22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Graph!$C$3:$C$22</c:f>
              <c:numCache>
                <c:formatCode>0.0</c:formatCode>
                <c:ptCount val="20"/>
                <c:pt idx="0">
                  <c:v>2.6970000000000001</c:v>
                </c:pt>
                <c:pt idx="1">
                  <c:v>1.611</c:v>
                </c:pt>
                <c:pt idx="2">
                  <c:v>2.5640000000000001</c:v>
                </c:pt>
                <c:pt idx="3">
                  <c:v>5.157</c:v>
                </c:pt>
                <c:pt idx="4">
                  <c:v>4.49</c:v>
                </c:pt>
                <c:pt idx="5">
                  <c:v>3.8370000000000002</c:v>
                </c:pt>
                <c:pt idx="6">
                  <c:v>10.417</c:v>
                </c:pt>
                <c:pt idx="7">
                  <c:v>7.4420000000000002</c:v>
                </c:pt>
                <c:pt idx="8">
                  <c:v>5.34</c:v>
                </c:pt>
                <c:pt idx="9">
                  <c:v>2.6240000000000001</c:v>
                </c:pt>
                <c:pt idx="10">
                  <c:v>1.516</c:v>
                </c:pt>
                <c:pt idx="11">
                  <c:v>2.4049999999999998</c:v>
                </c:pt>
                <c:pt idx="12">
                  <c:v>0.82899999999999996</c:v>
                </c:pt>
                <c:pt idx="13">
                  <c:v>-2.66</c:v>
                </c:pt>
                <c:pt idx="14">
                  <c:v>0.53400000000000003</c:v>
                </c:pt>
                <c:pt idx="15">
                  <c:v>-1.1639999999999999</c:v>
                </c:pt>
                <c:pt idx="16">
                  <c:v>-3.3130000000000002</c:v>
                </c:pt>
                <c:pt idx="17">
                  <c:v>1.8169999999999999</c:v>
                </c:pt>
                <c:pt idx="18">
                  <c:v>-0.11899999999999999</c:v>
                </c:pt>
                <c:pt idx="19" formatCode="General">
                  <c:v>1.34</c:v>
                </c:pt>
              </c:numCache>
            </c:numRef>
          </c:val>
          <c:extLst>
            <c:ext xmlns:c16="http://schemas.microsoft.com/office/drawing/2014/chart" uri="{C3380CC4-5D6E-409C-BE32-E72D297353CC}">
              <c16:uniqueId val="{00000001-8280-534F-A435-691D1FC35013}"/>
            </c:ext>
          </c:extLst>
        </c:ser>
        <c:dLbls>
          <c:showLegendKey val="0"/>
          <c:showVal val="0"/>
          <c:showCatName val="0"/>
          <c:showSerName val="0"/>
          <c:showPercent val="0"/>
          <c:showBubbleSize val="0"/>
        </c:dLbls>
        <c:gapWidth val="219"/>
        <c:overlap val="-27"/>
        <c:axId val="1114993792"/>
        <c:axId val="843672176"/>
      </c:barChart>
      <c:catAx>
        <c:axId val="111499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843672176"/>
        <c:crosses val="autoZero"/>
        <c:auto val="1"/>
        <c:lblAlgn val="ctr"/>
        <c:lblOffset val="100"/>
        <c:noMultiLvlLbl val="0"/>
      </c:catAx>
      <c:valAx>
        <c:axId val="84367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US$</a:t>
                </a:r>
                <a:r>
                  <a:rPr lang="en-US" sz="1400" b="1" baseline="0"/>
                  <a:t> billion</a:t>
                </a:r>
                <a:endParaRPr lang="en-US"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14993792"/>
        <c:crosses val="autoZero"/>
        <c:crossBetween val="between"/>
      </c:valAx>
      <c:spPr>
        <a:noFill/>
        <a:ln>
          <a:noFill/>
        </a:ln>
        <a:effectLst/>
      </c:spPr>
    </c:plotArea>
    <c:legend>
      <c:legendPos val="b"/>
      <c:layout>
        <c:manualLayout>
          <c:xMode val="edge"/>
          <c:yMode val="edge"/>
          <c:x val="0.39479047086327324"/>
          <c:y val="0.78579879102951844"/>
          <c:w val="0.148915351685529"/>
          <c:h val="5.713464484577808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sq" cmpd="sng" algn="ctr">
      <a:solidFill>
        <a:schemeClr val="tx1">
          <a:lumMod val="15000"/>
          <a:lumOff val="85000"/>
        </a:schemeClr>
      </a:solidFill>
      <a:round/>
    </a:ln>
    <a:effectLst/>
  </c:spPr>
  <c:txPr>
    <a:bodyPr anchor="b" anchorCtr="0"/>
    <a:lstStyle/>
    <a:p>
      <a:pPr>
        <a:defRPr/>
      </a:pPr>
      <a:endParaRPr lang="en-US"/>
    </a:p>
  </c:txPr>
  <c:printSettings>
    <c:headerFooter/>
    <c:pageMargins b="0.75000000000000189" l="0.70000000000000162" r="0.70000000000000162" t="0.75000000000000189" header="0.30000000000000032" footer="0.3000000000000003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474485</xdr:colOff>
      <xdr:row>1</xdr:row>
      <xdr:rowOff>57148</xdr:rowOff>
    </xdr:from>
    <xdr:to>
      <xdr:col>16</xdr:col>
      <xdr:colOff>423333</xdr:colOff>
      <xdr:row>27</xdr:row>
      <xdr:rowOff>105833</xdr:rowOff>
    </xdr:to>
    <xdr:graphicFrame macro="">
      <xdr:nvGraphicFramePr>
        <xdr:cNvPr id="8" name="Chart 7">
          <a:extLst>
            <a:ext uri="{FF2B5EF4-FFF2-40B4-BE49-F238E27FC236}">
              <a16:creationId xmlns:a16="http://schemas.microsoft.com/office/drawing/2014/main" id="{B87D5C7A-A6A8-FB17-5A50-7227FDA410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0.09128</cdr:x>
      <cdr:y>0.82195</cdr:y>
    </cdr:from>
    <cdr:to>
      <cdr:x>0.4151</cdr:x>
      <cdr:y>0.96316</cdr:y>
    </cdr:to>
    <cdr:sp macro="" textlink="">
      <cdr:nvSpPr>
        <cdr:cNvPr id="5" name="TextBox 1">
          <a:extLst xmlns:a="http://schemas.openxmlformats.org/drawingml/2006/main">
            <a:ext uri="{FF2B5EF4-FFF2-40B4-BE49-F238E27FC236}">
              <a16:creationId xmlns:a16="http://schemas.microsoft.com/office/drawing/2014/main" id="{798228B1-2918-7573-B6DC-9849E45D20B8}"/>
            </a:ext>
          </a:extLst>
        </cdr:cNvPr>
        <cdr:cNvSpPr txBox="1"/>
      </cdr:nvSpPr>
      <cdr:spPr>
        <a:xfrm xmlns:a="http://schemas.openxmlformats.org/drawingml/2006/main">
          <a:off x="795514" y="4722990"/>
          <a:ext cx="2822223" cy="81138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altLang="zh-CN" sz="1200" b="1" baseline="0"/>
            <a:t>Mar</a:t>
          </a:r>
          <a:r>
            <a:rPr lang="zh-CN" altLang="en-US" sz="1200" b="1" baseline="0"/>
            <a:t> </a:t>
          </a:r>
          <a:r>
            <a:rPr lang="en-US" altLang="zh-CN" sz="1200" b="1" baseline="0"/>
            <a:t>2024</a:t>
          </a:r>
          <a:endParaRPr lang="en-US" sz="1200" b="1" baseline="0"/>
        </a:p>
        <a:p xmlns:a="http://schemas.openxmlformats.org/drawingml/2006/main">
          <a:r>
            <a:rPr lang="en-US" sz="1200" b="1" baseline="0"/>
            <a:t>Source: The Statistical Bulletin of China's </a:t>
          </a:r>
        </a:p>
        <a:p xmlns:a="http://schemas.openxmlformats.org/drawingml/2006/main">
          <a:r>
            <a:rPr lang="en-US" sz="1200" b="1" baseline="0"/>
            <a:t>Outward Foreign Direct Investment,</a:t>
          </a:r>
        </a:p>
        <a:p xmlns:a="http://schemas.openxmlformats.org/drawingml/2006/main">
          <a:r>
            <a:rPr lang="en-US" sz="1200" b="1" baseline="0"/>
            <a:t>U.S. Bureau of Economic Analysis</a:t>
          </a:r>
        </a:p>
      </cdr:txBody>
    </cdr:sp>
  </cdr:relSizeAnchor>
  <cdr:relSizeAnchor xmlns:cdr="http://schemas.openxmlformats.org/drawingml/2006/chartDrawing">
    <cdr:from>
      <cdr:x>0.58466</cdr:x>
      <cdr:y>0.85609</cdr:y>
    </cdr:from>
    <cdr:to>
      <cdr:x>0.9612</cdr:x>
      <cdr:y>0.97485</cdr:y>
    </cdr:to>
    <cdr:pic>
      <cdr:nvPicPr>
        <cdr:cNvPr id="6" name="Picture 5">
          <a:extLst xmlns:a="http://schemas.openxmlformats.org/drawingml/2006/main">
            <a:ext uri="{FF2B5EF4-FFF2-40B4-BE49-F238E27FC236}">
              <a16:creationId xmlns:a16="http://schemas.microsoft.com/office/drawing/2014/main" id="{77A70AF1-4328-2F0B-D6A0-A2EEA224A261}"/>
            </a:ext>
          </a:extLst>
        </cdr:cNvPr>
        <cdr:cNvPicPr>
          <a:picLocks xmlns:a="http://schemas.openxmlformats.org/drawingml/2006/main"/>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95522" y="4919133"/>
          <a:ext cx="3281699" cy="682378"/>
        </a:xfrm>
        <a:prstGeom xmlns:a="http://schemas.openxmlformats.org/drawingml/2006/main" prst="rect">
          <a:avLst/>
        </a:prstGeom>
      </cdr:spPr>
    </cdr:pic>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E92D-3B58-8F43-B684-19B13BD152E4}">
  <dimension ref="A1:J12"/>
  <sheetViews>
    <sheetView workbookViewId="0">
      <selection activeCell="D28" sqref="D28"/>
    </sheetView>
  </sheetViews>
  <sheetFormatPr baseColWidth="10" defaultRowHeight="15"/>
  <sheetData>
    <row r="1" spans="1:10" ht="90" customHeight="1">
      <c r="A1" s="67" t="s">
        <v>109</v>
      </c>
      <c r="B1" s="66" t="s">
        <v>108</v>
      </c>
      <c r="C1" s="66"/>
      <c r="D1" s="66"/>
      <c r="E1" s="66"/>
      <c r="F1" s="66"/>
      <c r="G1" s="66"/>
      <c r="H1" s="66"/>
      <c r="I1" s="66"/>
      <c r="J1" s="66"/>
    </row>
    <row r="2" spans="1:10" ht="259" customHeight="1">
      <c r="A2" s="67" t="s">
        <v>110</v>
      </c>
      <c r="B2" s="64" t="s">
        <v>111</v>
      </c>
      <c r="C2" s="64"/>
      <c r="D2" s="64"/>
      <c r="E2" s="64"/>
      <c r="F2" s="64"/>
      <c r="G2" s="64"/>
      <c r="H2" s="64"/>
      <c r="I2" s="64"/>
      <c r="J2" s="64"/>
    </row>
    <row r="12" spans="1:10">
      <c r="I12" s="65"/>
    </row>
  </sheetData>
  <mergeCells count="2">
    <mergeCell ref="B1:J1"/>
    <mergeCell ref="B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7"/>
  <sheetViews>
    <sheetView zoomScaleNormal="100" zoomScalePageLayoutView="80" workbookViewId="0">
      <pane xSplit="1" ySplit="2" topLeftCell="B3" activePane="bottomRight" state="frozen"/>
      <selection activeCell="B3" sqref="B3"/>
      <selection pane="topRight" activeCell="B3" sqref="B3"/>
      <selection pane="bottomLeft" activeCell="B3" sqref="B3"/>
      <selection pane="bottomRight" activeCell="B40" sqref="B40"/>
    </sheetView>
  </sheetViews>
  <sheetFormatPr baseColWidth="10" defaultColWidth="15.83203125" defaultRowHeight="15"/>
  <sheetData>
    <row r="1" spans="1:61">
      <c r="A1" s="7" t="s">
        <v>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61">
      <c r="A2" s="1" t="s">
        <v>69</v>
      </c>
      <c r="B2" s="6" t="s">
        <v>0</v>
      </c>
      <c r="C2" s="3"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19</v>
      </c>
      <c r="V2" s="2" t="s">
        <v>20</v>
      </c>
      <c r="W2" s="2" t="s">
        <v>21</v>
      </c>
      <c r="X2" s="3" t="s">
        <v>22</v>
      </c>
      <c r="Y2" s="2" t="s">
        <v>23</v>
      </c>
      <c r="Z2" s="2" t="s">
        <v>24</v>
      </c>
      <c r="AA2" s="3" t="s">
        <v>25</v>
      </c>
      <c r="AB2" s="2" t="s">
        <v>26</v>
      </c>
      <c r="AC2" s="2" t="s">
        <v>27</v>
      </c>
      <c r="AD2" s="2" t="s">
        <v>28</v>
      </c>
      <c r="AE2" s="2" t="s">
        <v>29</v>
      </c>
      <c r="AF2" s="3" t="s">
        <v>30</v>
      </c>
      <c r="AG2" s="2" t="s">
        <v>31</v>
      </c>
      <c r="AH2" s="3" t="s">
        <v>32</v>
      </c>
      <c r="AI2" s="3" t="s">
        <v>33</v>
      </c>
      <c r="AJ2" s="2" t="s">
        <v>34</v>
      </c>
      <c r="AK2" s="2" t="s">
        <v>35</v>
      </c>
      <c r="AL2" s="2" t="s">
        <v>36</v>
      </c>
      <c r="AM2" s="3" t="s">
        <v>37</v>
      </c>
      <c r="AN2" s="3" t="s">
        <v>38</v>
      </c>
      <c r="AO2" s="2" t="s">
        <v>39</v>
      </c>
      <c r="AP2" s="2" t="s">
        <v>40</v>
      </c>
      <c r="AQ2" s="2" t="s">
        <v>41</v>
      </c>
      <c r="AR2" s="2" t="s">
        <v>42</v>
      </c>
      <c r="AS2" s="2" t="s">
        <v>43</v>
      </c>
      <c r="AT2" s="2" t="s">
        <v>44</v>
      </c>
      <c r="AU2" s="2" t="s">
        <v>45</v>
      </c>
      <c r="AV2" s="2" t="s">
        <v>46</v>
      </c>
      <c r="AW2" s="2" t="s">
        <v>47</v>
      </c>
      <c r="AX2" s="2" t="s">
        <v>95</v>
      </c>
      <c r="AY2" s="2" t="s">
        <v>48</v>
      </c>
      <c r="AZ2" s="2" t="s">
        <v>49</v>
      </c>
      <c r="BA2" s="2" t="s">
        <v>50</v>
      </c>
      <c r="BB2" s="2" t="s">
        <v>51</v>
      </c>
      <c r="BC2" s="2" t="s">
        <v>52</v>
      </c>
      <c r="BD2" s="2" t="s">
        <v>53</v>
      </c>
      <c r="BE2" s="2" t="s">
        <v>54</v>
      </c>
      <c r="BG2" s="10" t="s">
        <v>67</v>
      </c>
      <c r="BH2" s="10" t="s">
        <v>68</v>
      </c>
      <c r="BI2" s="8"/>
    </row>
    <row r="3" spans="1:61">
      <c r="A3" s="4">
        <v>2003</v>
      </c>
      <c r="B3" s="9">
        <v>5.7</v>
      </c>
      <c r="C3" s="9">
        <v>0.3</v>
      </c>
      <c r="D3" s="9">
        <v>7.71</v>
      </c>
      <c r="E3" s="9">
        <v>2.1</v>
      </c>
      <c r="F3" s="9">
        <v>0</v>
      </c>
      <c r="G3" s="9">
        <v>0</v>
      </c>
      <c r="H3" s="9">
        <v>5.73</v>
      </c>
      <c r="I3" s="9">
        <v>0</v>
      </c>
      <c r="J3" s="9">
        <v>0</v>
      </c>
      <c r="K3" s="9">
        <v>0</v>
      </c>
      <c r="L3" s="9">
        <v>0</v>
      </c>
      <c r="M3" s="9">
        <v>0</v>
      </c>
      <c r="N3" s="9">
        <v>0.24</v>
      </c>
      <c r="O3" s="9">
        <v>8.0500000000000007</v>
      </c>
      <c r="P3" s="9">
        <v>0</v>
      </c>
      <c r="Q3" s="9">
        <v>14.29</v>
      </c>
      <c r="R3" s="9">
        <v>8.64</v>
      </c>
      <c r="S3" s="9">
        <v>1.88</v>
      </c>
      <c r="T3" s="9">
        <v>4.78</v>
      </c>
      <c r="U3" s="9">
        <v>0.55000000000000004</v>
      </c>
      <c r="V3" s="9">
        <v>24.05</v>
      </c>
      <c r="W3" s="9">
        <v>0.04</v>
      </c>
      <c r="X3" s="9">
        <v>6.6</v>
      </c>
      <c r="Y3" s="9">
        <v>14.34</v>
      </c>
      <c r="Z3" s="9">
        <v>0</v>
      </c>
      <c r="AA3" s="9">
        <v>25.53</v>
      </c>
      <c r="AB3" s="9">
        <v>0.24</v>
      </c>
      <c r="AC3" s="9">
        <v>5.8</v>
      </c>
      <c r="AD3" s="9">
        <v>0.86</v>
      </c>
      <c r="AE3" s="9">
        <v>28.13</v>
      </c>
      <c r="AF3" s="9">
        <v>0.72</v>
      </c>
      <c r="AG3" s="9">
        <v>12.09</v>
      </c>
      <c r="AH3" s="9">
        <v>1.82</v>
      </c>
      <c r="AI3" s="9">
        <v>12.59</v>
      </c>
      <c r="AJ3" s="9">
        <v>4.3099999999999996</v>
      </c>
      <c r="AK3" s="9">
        <v>2.42</v>
      </c>
      <c r="AL3" s="9">
        <v>0.72</v>
      </c>
      <c r="AM3" s="9">
        <v>12.5</v>
      </c>
      <c r="AN3" s="9">
        <v>31.98</v>
      </c>
      <c r="AO3" s="9">
        <v>3.3</v>
      </c>
      <c r="AP3" s="9">
        <v>0</v>
      </c>
      <c r="AQ3" s="9">
        <v>2.5099999999999998</v>
      </c>
      <c r="AR3" s="9">
        <v>0.42</v>
      </c>
      <c r="AS3" s="9">
        <v>0</v>
      </c>
      <c r="AT3" s="9">
        <v>0</v>
      </c>
      <c r="AU3" s="9">
        <v>44.77</v>
      </c>
      <c r="AV3" s="9">
        <v>0</v>
      </c>
      <c r="AW3" s="9">
        <v>0</v>
      </c>
      <c r="AX3" s="9">
        <v>0</v>
      </c>
      <c r="AY3" s="9">
        <v>7.46</v>
      </c>
      <c r="AZ3" s="9">
        <v>4.7300000000000004</v>
      </c>
      <c r="BA3" s="9">
        <v>1.56</v>
      </c>
      <c r="BB3" s="9">
        <v>1.33</v>
      </c>
      <c r="BC3" s="9"/>
      <c r="BD3" s="9">
        <v>143.69999999999999</v>
      </c>
      <c r="BE3" s="9">
        <v>36.74</v>
      </c>
      <c r="BG3">
        <f t="shared" ref="BG3:BG22" si="0">SUM(B3:BE3)</f>
        <v>491.22999999999996</v>
      </c>
      <c r="BH3" s="9">
        <f>BG3/1000</f>
        <v>0.49122999999999994</v>
      </c>
    </row>
    <row r="4" spans="1:61">
      <c r="A4" s="4">
        <v>2004</v>
      </c>
      <c r="B4" s="9">
        <v>34.49</v>
      </c>
      <c r="C4" s="9">
        <v>0.47</v>
      </c>
      <c r="D4" s="9">
        <v>20.51</v>
      </c>
      <c r="E4" s="9">
        <v>3.8</v>
      </c>
      <c r="F4" s="9">
        <v>0</v>
      </c>
      <c r="G4" s="9">
        <v>0.02</v>
      </c>
      <c r="H4" s="9">
        <v>6.98</v>
      </c>
      <c r="I4" s="9">
        <v>0.01</v>
      </c>
      <c r="J4" s="9">
        <v>0</v>
      </c>
      <c r="K4" s="9">
        <v>0</v>
      </c>
      <c r="L4" s="9">
        <v>0.01</v>
      </c>
      <c r="M4" s="9">
        <v>5.65</v>
      </c>
      <c r="N4" s="9">
        <v>15.69</v>
      </c>
      <c r="O4" s="9">
        <v>14.1</v>
      </c>
      <c r="P4" s="9">
        <v>0.4</v>
      </c>
      <c r="Q4" s="9">
        <v>14.28</v>
      </c>
      <c r="R4" s="9">
        <v>10.210000000000001</v>
      </c>
      <c r="S4" s="9">
        <v>0.12</v>
      </c>
      <c r="T4" s="9">
        <v>7.87</v>
      </c>
      <c r="U4" s="9">
        <v>171.61</v>
      </c>
      <c r="V4" s="9">
        <v>31.27</v>
      </c>
      <c r="W4" s="9">
        <v>0.2</v>
      </c>
      <c r="X4" s="9">
        <v>6.31</v>
      </c>
      <c r="Y4" s="9">
        <v>25.77</v>
      </c>
      <c r="Z4" s="9">
        <v>0</v>
      </c>
      <c r="AA4" s="9">
        <v>28.46</v>
      </c>
      <c r="AB4" s="9">
        <v>0.03</v>
      </c>
      <c r="AC4" s="9">
        <v>6.38</v>
      </c>
      <c r="AD4" s="9">
        <v>0.87</v>
      </c>
      <c r="AE4" s="9">
        <v>40.630000000000003</v>
      </c>
      <c r="AF4" s="9">
        <v>0.72</v>
      </c>
      <c r="AG4" s="9">
        <v>13.16</v>
      </c>
      <c r="AH4" s="9">
        <v>2.13</v>
      </c>
      <c r="AI4" s="9">
        <v>12.63</v>
      </c>
      <c r="AJ4" s="9">
        <v>9.06</v>
      </c>
      <c r="AK4" s="9">
        <v>5.6</v>
      </c>
      <c r="AL4" s="9">
        <v>2.21</v>
      </c>
      <c r="AM4" s="9">
        <v>14.03</v>
      </c>
      <c r="AN4" s="9">
        <v>75.61</v>
      </c>
      <c r="AO4" s="9">
        <v>3.3</v>
      </c>
      <c r="AP4" s="9">
        <v>0</v>
      </c>
      <c r="AQ4" s="9">
        <v>2.58</v>
      </c>
      <c r="AR4" s="9">
        <v>0.42</v>
      </c>
      <c r="AS4" s="9">
        <v>5.74</v>
      </c>
      <c r="AT4" s="9">
        <v>0</v>
      </c>
      <c r="AU4" s="9">
        <v>58.87</v>
      </c>
      <c r="AV4" s="9">
        <v>0</v>
      </c>
      <c r="AW4" s="9">
        <v>0</v>
      </c>
      <c r="AX4" s="9">
        <v>0</v>
      </c>
      <c r="AY4" s="9">
        <v>53.8</v>
      </c>
      <c r="AZ4" s="9">
        <v>6.24</v>
      </c>
      <c r="BA4" s="9">
        <v>1.28</v>
      </c>
      <c r="BB4" s="9">
        <v>0.23</v>
      </c>
      <c r="BC4" s="9"/>
      <c r="BD4" s="9">
        <v>147.75</v>
      </c>
      <c r="BE4" s="9">
        <v>38.06</v>
      </c>
      <c r="BG4">
        <f t="shared" si="0"/>
        <v>899.56</v>
      </c>
      <c r="BH4" s="9">
        <f t="shared" ref="BH4:BH22" si="1">BG4/1000</f>
        <v>0.89955999999999992</v>
      </c>
    </row>
    <row r="5" spans="1:61">
      <c r="A5" s="4">
        <v>2005</v>
      </c>
      <c r="B5" s="9">
        <v>171.21</v>
      </c>
      <c r="C5" s="9">
        <v>8.7899999999999991</v>
      </c>
      <c r="D5" s="9">
        <v>19</v>
      </c>
      <c r="E5" s="9">
        <v>18.12</v>
      </c>
      <c r="F5" s="9">
        <v>0</v>
      </c>
      <c r="G5" s="9">
        <v>0</v>
      </c>
      <c r="H5" s="9">
        <v>7.87</v>
      </c>
      <c r="I5" s="9">
        <v>0.6</v>
      </c>
      <c r="J5" s="9">
        <v>2</v>
      </c>
      <c r="K5" s="9">
        <v>2.71</v>
      </c>
      <c r="L5" s="9">
        <v>0.01</v>
      </c>
      <c r="M5" s="9">
        <v>13.32</v>
      </c>
      <c r="N5" s="9">
        <v>25.11</v>
      </c>
      <c r="O5" s="9">
        <v>29.11</v>
      </c>
      <c r="P5" s="9">
        <v>0.4</v>
      </c>
      <c r="Q5" s="9">
        <v>39.799999999999997</v>
      </c>
      <c r="R5" s="9">
        <v>16.559999999999999</v>
      </c>
      <c r="S5" s="9">
        <v>0.12</v>
      </c>
      <c r="T5" s="9">
        <v>29.82</v>
      </c>
      <c r="U5" s="9">
        <v>351.53</v>
      </c>
      <c r="V5" s="9">
        <v>35.36</v>
      </c>
      <c r="W5" s="9">
        <v>1.19</v>
      </c>
      <c r="X5" s="9">
        <v>7.33</v>
      </c>
      <c r="Y5" s="9">
        <v>44.22</v>
      </c>
      <c r="Z5" s="9">
        <v>0</v>
      </c>
      <c r="AA5" s="9">
        <v>58.25</v>
      </c>
      <c r="AB5" s="9">
        <v>0.6</v>
      </c>
      <c r="AC5" s="9">
        <v>15.95</v>
      </c>
      <c r="AD5" s="9">
        <v>33.06</v>
      </c>
      <c r="AE5" s="9">
        <v>49.94</v>
      </c>
      <c r="AF5" s="9">
        <v>0.73</v>
      </c>
      <c r="AG5" s="9">
        <v>13.28</v>
      </c>
      <c r="AH5" s="9">
        <v>2.4</v>
      </c>
      <c r="AI5" s="9">
        <v>26.81</v>
      </c>
      <c r="AJ5" s="9">
        <v>20.59</v>
      </c>
      <c r="AK5" s="9">
        <v>14.68</v>
      </c>
      <c r="AL5" s="9">
        <v>2.36</v>
      </c>
      <c r="AM5" s="9">
        <v>20.440000000000001</v>
      </c>
      <c r="AN5" s="9">
        <v>94.11</v>
      </c>
      <c r="AO5" s="9">
        <v>4.72</v>
      </c>
      <c r="AP5" s="9">
        <v>0</v>
      </c>
      <c r="AQ5" s="9">
        <v>2.35</v>
      </c>
      <c r="AR5" s="9">
        <v>4.1900000000000004</v>
      </c>
      <c r="AS5" s="9">
        <v>18.45</v>
      </c>
      <c r="AT5" s="9">
        <v>0</v>
      </c>
      <c r="AU5" s="9">
        <v>112.28</v>
      </c>
      <c r="AV5" s="9">
        <v>0</v>
      </c>
      <c r="AW5" s="9">
        <v>0</v>
      </c>
      <c r="AX5" s="9">
        <v>0</v>
      </c>
      <c r="AY5" s="9">
        <v>62.02</v>
      </c>
      <c r="AZ5" s="9">
        <v>4.78</v>
      </c>
      <c r="BA5" s="9">
        <v>2.15</v>
      </c>
      <c r="BB5" s="9">
        <v>4.97</v>
      </c>
      <c r="BC5" s="9"/>
      <c r="BD5" s="9">
        <v>160.31</v>
      </c>
      <c r="BE5" s="9">
        <v>41.63</v>
      </c>
      <c r="BG5">
        <f t="shared" si="0"/>
        <v>1595.2300000000002</v>
      </c>
      <c r="BH5" s="9">
        <f t="shared" si="1"/>
        <v>1.5952300000000001</v>
      </c>
    </row>
    <row r="6" spans="1:61">
      <c r="A6" s="4">
        <v>2006</v>
      </c>
      <c r="B6" s="9">
        <v>247.37</v>
      </c>
      <c r="C6" s="9">
        <v>37.229999999999997</v>
      </c>
      <c r="D6" s="9">
        <v>22.12</v>
      </c>
      <c r="E6" s="9">
        <v>25.52</v>
      </c>
      <c r="F6" s="9">
        <v>0</v>
      </c>
      <c r="G6" s="9">
        <v>1.65</v>
      </c>
      <c r="H6" s="9">
        <v>16.46</v>
      </c>
      <c r="I6" s="9">
        <v>1.65</v>
      </c>
      <c r="J6" s="9">
        <v>3.98</v>
      </c>
      <c r="K6" s="9">
        <v>12.78</v>
      </c>
      <c r="L6" s="9">
        <v>4.05</v>
      </c>
      <c r="M6" s="9">
        <v>62.9</v>
      </c>
      <c r="N6" s="9">
        <v>37.61</v>
      </c>
      <c r="O6" s="9">
        <v>25.04</v>
      </c>
      <c r="P6" s="9">
        <v>0.6</v>
      </c>
      <c r="Q6" s="9">
        <v>100.43</v>
      </c>
      <c r="R6" s="9">
        <v>30.44</v>
      </c>
      <c r="S6" s="9">
        <v>6.63</v>
      </c>
      <c r="T6" s="9">
        <v>95.6</v>
      </c>
      <c r="U6" s="9">
        <v>497.13</v>
      </c>
      <c r="V6" s="9">
        <v>51.28</v>
      </c>
      <c r="W6" s="9">
        <v>1.19</v>
      </c>
      <c r="X6" s="9">
        <v>8.09</v>
      </c>
      <c r="Y6" s="9">
        <v>54.63</v>
      </c>
      <c r="Z6" s="9">
        <v>0</v>
      </c>
      <c r="AA6" s="9">
        <v>46.23</v>
      </c>
      <c r="AB6" s="9">
        <v>7.6</v>
      </c>
      <c r="AC6" s="9">
        <v>29.51</v>
      </c>
      <c r="AD6" s="9">
        <v>28.57</v>
      </c>
      <c r="AE6" s="9">
        <v>54.34</v>
      </c>
      <c r="AF6" s="9">
        <v>0.96</v>
      </c>
      <c r="AG6" s="9">
        <v>19.829999999999998</v>
      </c>
      <c r="AH6" s="9">
        <v>20.12</v>
      </c>
      <c r="AI6" s="9">
        <v>51.16</v>
      </c>
      <c r="AJ6" s="9">
        <v>27.01</v>
      </c>
      <c r="AK6" s="9">
        <v>14.68</v>
      </c>
      <c r="AL6" s="9">
        <v>6.43</v>
      </c>
      <c r="AM6" s="9">
        <v>32.99</v>
      </c>
      <c r="AN6" s="9">
        <v>215.94</v>
      </c>
      <c r="AO6" s="9">
        <v>7.71</v>
      </c>
      <c r="AP6" s="9">
        <v>0</v>
      </c>
      <c r="AQ6" s="9">
        <v>4.1500000000000004</v>
      </c>
      <c r="AR6" s="9">
        <v>6.46</v>
      </c>
      <c r="AS6" s="9">
        <v>14.89</v>
      </c>
      <c r="AT6" s="9">
        <v>0</v>
      </c>
      <c r="AU6" s="9">
        <v>167.62</v>
      </c>
      <c r="AV6" s="9">
        <v>0</v>
      </c>
      <c r="AW6" s="9">
        <v>0</v>
      </c>
      <c r="AX6" s="9">
        <v>0</v>
      </c>
      <c r="AY6" s="9">
        <v>111.93</v>
      </c>
      <c r="AZ6" s="9">
        <v>11.72</v>
      </c>
      <c r="BA6" s="9">
        <v>3.91</v>
      </c>
      <c r="BB6" s="9">
        <v>14.67</v>
      </c>
      <c r="BC6" s="9"/>
      <c r="BD6" s="9">
        <v>267.86</v>
      </c>
      <c r="BE6" s="9">
        <v>46.15</v>
      </c>
      <c r="BG6">
        <f t="shared" si="0"/>
        <v>2556.8200000000002</v>
      </c>
      <c r="BH6" s="9">
        <f t="shared" si="1"/>
        <v>2.5568200000000001</v>
      </c>
    </row>
    <row r="7" spans="1:61">
      <c r="A7" s="4">
        <v>2007</v>
      </c>
      <c r="B7" s="9">
        <v>393.89</v>
      </c>
      <c r="C7" s="9">
        <v>78.459999999999994</v>
      </c>
      <c r="D7" s="9">
        <v>35.6</v>
      </c>
      <c r="E7" s="9">
        <v>43.39</v>
      </c>
      <c r="F7" s="9">
        <v>0</v>
      </c>
      <c r="G7" s="9">
        <v>1.65</v>
      </c>
      <c r="H7" s="9">
        <v>18.510000000000002</v>
      </c>
      <c r="I7" s="9">
        <v>4.6500000000000004</v>
      </c>
      <c r="J7" s="9">
        <v>3.98</v>
      </c>
      <c r="K7" s="9">
        <v>13.53</v>
      </c>
      <c r="L7" s="9">
        <v>4.05</v>
      </c>
      <c r="M7" s="9">
        <v>65.400000000000006</v>
      </c>
      <c r="N7" s="9">
        <v>104.4</v>
      </c>
      <c r="O7" s="9">
        <v>28.18</v>
      </c>
      <c r="P7" s="9">
        <v>1.6</v>
      </c>
      <c r="Q7" s="9">
        <v>131.6</v>
      </c>
      <c r="R7" s="9">
        <v>44.63</v>
      </c>
      <c r="S7" s="9">
        <v>7.22</v>
      </c>
      <c r="T7" s="9">
        <v>108.88</v>
      </c>
      <c r="U7" s="9">
        <v>574.85</v>
      </c>
      <c r="V7" s="9">
        <v>55.59</v>
      </c>
      <c r="W7" s="9">
        <v>1.19</v>
      </c>
      <c r="X7" s="9">
        <v>41.87</v>
      </c>
      <c r="Y7" s="9">
        <v>69.97</v>
      </c>
      <c r="Z7" s="9">
        <v>0</v>
      </c>
      <c r="AA7" s="9">
        <v>55.13</v>
      </c>
      <c r="AB7" s="9">
        <v>7.6</v>
      </c>
      <c r="AC7" s="9">
        <v>29.78</v>
      </c>
      <c r="AD7" s="9">
        <v>70.83</v>
      </c>
      <c r="AE7" s="9">
        <v>76.010000000000005</v>
      </c>
      <c r="AF7" s="9">
        <v>1.1599999999999999</v>
      </c>
      <c r="AG7" s="9">
        <v>32.22</v>
      </c>
      <c r="AH7" s="9">
        <v>15.14</v>
      </c>
      <c r="AI7" s="9">
        <v>115.9</v>
      </c>
      <c r="AJ7" s="9">
        <v>29.65</v>
      </c>
      <c r="AK7" s="9">
        <v>34.24</v>
      </c>
      <c r="AL7" s="9">
        <v>7.24</v>
      </c>
      <c r="AM7" s="9">
        <v>134.53</v>
      </c>
      <c r="AN7" s="9">
        <v>630.32000000000005</v>
      </c>
      <c r="AO7" s="9">
        <v>7.3</v>
      </c>
      <c r="AP7" s="9">
        <v>0</v>
      </c>
      <c r="AQ7" s="9">
        <v>4.3899999999999997</v>
      </c>
      <c r="AR7" s="9">
        <v>6.55</v>
      </c>
      <c r="AS7" s="9">
        <v>32.28</v>
      </c>
      <c r="AT7" s="9">
        <v>0</v>
      </c>
      <c r="AU7" s="9">
        <v>702.37</v>
      </c>
      <c r="AV7" s="9">
        <v>0</v>
      </c>
      <c r="AW7" s="9">
        <v>0</v>
      </c>
      <c r="AX7" s="9">
        <v>0</v>
      </c>
      <c r="AY7" s="9">
        <v>110.92</v>
      </c>
      <c r="AZ7" s="9">
        <v>14.42</v>
      </c>
      <c r="BA7" s="9">
        <v>3.57</v>
      </c>
      <c r="BB7" s="9">
        <v>18.68</v>
      </c>
      <c r="BC7" s="9"/>
      <c r="BD7" s="9">
        <v>429.36</v>
      </c>
      <c r="BE7" s="9">
        <v>59.15</v>
      </c>
      <c r="BG7">
        <f t="shared" si="0"/>
        <v>4461.829999999999</v>
      </c>
      <c r="BH7" s="9">
        <f t="shared" si="1"/>
        <v>4.4618299999999991</v>
      </c>
    </row>
    <row r="8" spans="1:61">
      <c r="A8" s="4">
        <v>2008</v>
      </c>
      <c r="B8" s="9">
        <v>508.82</v>
      </c>
      <c r="C8" s="9">
        <v>68.89</v>
      </c>
      <c r="D8" s="9">
        <v>53.15</v>
      </c>
      <c r="E8" s="9">
        <v>65.260000000000005</v>
      </c>
      <c r="F8" s="9">
        <v>0</v>
      </c>
      <c r="G8" s="9">
        <v>1.65</v>
      </c>
      <c r="H8" s="9">
        <v>20.34</v>
      </c>
      <c r="I8" s="9">
        <v>5.13</v>
      </c>
      <c r="J8" s="9">
        <v>3.98</v>
      </c>
      <c r="K8" s="9">
        <v>25.36</v>
      </c>
      <c r="L8" s="9">
        <v>4.05</v>
      </c>
      <c r="M8" s="9">
        <v>75.42</v>
      </c>
      <c r="N8" s="9">
        <v>134.13999999999999</v>
      </c>
      <c r="O8" s="9">
        <v>21.16</v>
      </c>
      <c r="P8" s="9">
        <v>1.6</v>
      </c>
      <c r="Q8" s="9">
        <v>131.35</v>
      </c>
      <c r="R8" s="9">
        <v>40.619999999999997</v>
      </c>
      <c r="S8" s="9">
        <v>6.73</v>
      </c>
      <c r="T8" s="9">
        <v>126.45</v>
      </c>
      <c r="U8" s="9">
        <v>528.25</v>
      </c>
      <c r="V8" s="9">
        <v>88.14</v>
      </c>
      <c r="W8" s="9">
        <v>1.19</v>
      </c>
      <c r="X8" s="9">
        <v>58.02</v>
      </c>
      <c r="Y8" s="9">
        <v>96.37</v>
      </c>
      <c r="Z8" s="9">
        <v>0</v>
      </c>
      <c r="AA8" s="9">
        <v>78.36</v>
      </c>
      <c r="AB8" s="9">
        <v>8.2200000000000006</v>
      </c>
      <c r="AC8" s="9">
        <v>37.36</v>
      </c>
      <c r="AD8" s="9">
        <v>81.58</v>
      </c>
      <c r="AE8" s="9">
        <v>146.52000000000001</v>
      </c>
      <c r="AF8" s="9">
        <v>6.59</v>
      </c>
      <c r="AG8" s="9">
        <v>30.95</v>
      </c>
      <c r="AH8" s="9">
        <v>24.76</v>
      </c>
      <c r="AI8" s="9">
        <v>230.07</v>
      </c>
      <c r="AJ8" s="9">
        <v>28.06</v>
      </c>
      <c r="AK8" s="9">
        <v>43</v>
      </c>
      <c r="AL8" s="9">
        <v>19.95</v>
      </c>
      <c r="AM8" s="9">
        <v>136.5</v>
      </c>
      <c r="AN8" s="9">
        <v>795.91</v>
      </c>
      <c r="AO8" s="9">
        <v>20.18</v>
      </c>
      <c r="AP8" s="9">
        <v>0</v>
      </c>
      <c r="AQ8" s="9">
        <v>10.61</v>
      </c>
      <c r="AR8" s="9">
        <v>6.6</v>
      </c>
      <c r="AS8" s="9">
        <v>43.7</v>
      </c>
      <c r="AT8" s="9">
        <v>0</v>
      </c>
      <c r="AU8" s="9">
        <v>3048.62</v>
      </c>
      <c r="AV8" s="9">
        <v>0</v>
      </c>
      <c r="AW8" s="9">
        <v>0</v>
      </c>
      <c r="AX8" s="9">
        <v>0</v>
      </c>
      <c r="AY8" s="9">
        <v>190.22</v>
      </c>
      <c r="AZ8" s="9">
        <v>23.12</v>
      </c>
      <c r="BA8" s="9">
        <v>3.57</v>
      </c>
      <c r="BB8" s="9">
        <v>11.98</v>
      </c>
      <c r="BC8" s="9"/>
      <c r="BD8" s="9">
        <v>651.33000000000004</v>
      </c>
      <c r="BE8" s="9">
        <v>60.01</v>
      </c>
      <c r="BG8">
        <f t="shared" si="0"/>
        <v>7803.8399999999992</v>
      </c>
      <c r="BH8" s="9">
        <f t="shared" si="1"/>
        <v>7.8038399999999992</v>
      </c>
    </row>
    <row r="9" spans="1:61">
      <c r="A9" s="4">
        <v>2009</v>
      </c>
      <c r="B9" s="9">
        <v>751.26</v>
      </c>
      <c r="C9" s="9">
        <v>195.54</v>
      </c>
      <c r="D9" s="9">
        <v>54.01</v>
      </c>
      <c r="E9" s="9">
        <v>119.25</v>
      </c>
      <c r="F9" s="9">
        <v>0</v>
      </c>
      <c r="G9" s="9">
        <v>4.6399999999999997</v>
      </c>
      <c r="H9" s="9">
        <v>25.05</v>
      </c>
      <c r="I9" s="9">
        <v>5.04</v>
      </c>
      <c r="J9" s="9">
        <v>16.71</v>
      </c>
      <c r="K9" s="9">
        <v>76.569999999999993</v>
      </c>
      <c r="L9" s="9">
        <v>4.05</v>
      </c>
      <c r="M9" s="9">
        <v>115.17</v>
      </c>
      <c r="N9" s="9">
        <v>397.43</v>
      </c>
      <c r="O9" s="9">
        <v>37.65</v>
      </c>
      <c r="P9" s="9">
        <v>7.03</v>
      </c>
      <c r="Q9" s="9">
        <v>285.07</v>
      </c>
      <c r="R9" s="9">
        <v>61.5</v>
      </c>
      <c r="S9" s="9">
        <v>9.6</v>
      </c>
      <c r="T9" s="9">
        <v>283.44</v>
      </c>
      <c r="U9" s="9">
        <v>563.89</v>
      </c>
      <c r="V9" s="9">
        <v>100.05</v>
      </c>
      <c r="W9" s="9">
        <v>1.19</v>
      </c>
      <c r="X9" s="9">
        <v>185.04</v>
      </c>
      <c r="Y9" s="9">
        <v>129.32</v>
      </c>
      <c r="Z9" s="9">
        <v>27</v>
      </c>
      <c r="AA9" s="9">
        <v>120.36</v>
      </c>
      <c r="AB9" s="9">
        <v>8.32</v>
      </c>
      <c r="AC9" s="9">
        <v>56.39</v>
      </c>
      <c r="AD9" s="9">
        <v>42.69</v>
      </c>
      <c r="AE9" s="9">
        <v>196.22</v>
      </c>
      <c r="AF9" s="9">
        <v>14.54</v>
      </c>
      <c r="AG9" s="9">
        <v>44.72</v>
      </c>
      <c r="AH9" s="9">
        <v>31.29</v>
      </c>
      <c r="AI9" s="9">
        <v>242.84</v>
      </c>
      <c r="AJ9" s="9">
        <v>48.78</v>
      </c>
      <c r="AK9" s="9">
        <v>74.959999999999994</v>
      </c>
      <c r="AL9" s="9">
        <v>46.18</v>
      </c>
      <c r="AM9" s="9">
        <v>184.2</v>
      </c>
      <c r="AN9" s="9">
        <v>1025.96</v>
      </c>
      <c r="AO9" s="9">
        <v>28.8</v>
      </c>
      <c r="AP9" s="9">
        <v>0</v>
      </c>
      <c r="AQ9" s="9">
        <v>26.07</v>
      </c>
      <c r="AR9" s="9">
        <v>7</v>
      </c>
      <c r="AS9" s="9">
        <v>51.23</v>
      </c>
      <c r="AT9" s="9">
        <v>0</v>
      </c>
      <c r="AU9" s="9">
        <v>2306.86</v>
      </c>
      <c r="AV9" s="9">
        <v>0</v>
      </c>
      <c r="AW9" s="9">
        <v>0</v>
      </c>
      <c r="AX9" s="9">
        <v>0</v>
      </c>
      <c r="AY9" s="9">
        <v>281.79000000000002</v>
      </c>
      <c r="AZ9" s="9">
        <v>33.020000000000003</v>
      </c>
      <c r="BA9" s="9">
        <v>2.27</v>
      </c>
      <c r="BB9" s="9">
        <v>58.56</v>
      </c>
      <c r="BC9" s="9"/>
      <c r="BD9" s="9">
        <v>843.97</v>
      </c>
      <c r="BE9" s="9">
        <v>99.75</v>
      </c>
      <c r="BG9">
        <f t="shared" si="0"/>
        <v>9332.27</v>
      </c>
      <c r="BH9" s="9">
        <f t="shared" si="1"/>
        <v>9.3322700000000012</v>
      </c>
    </row>
    <row r="10" spans="1:61">
      <c r="A10" s="4">
        <v>2010</v>
      </c>
      <c r="B10" s="9">
        <v>937.26</v>
      </c>
      <c r="C10" s="9">
        <v>351.77</v>
      </c>
      <c r="D10" s="9">
        <v>39.33</v>
      </c>
      <c r="E10" s="9">
        <v>178.52</v>
      </c>
      <c r="F10" s="9">
        <v>0</v>
      </c>
      <c r="G10" s="9">
        <v>6.51</v>
      </c>
      <c r="H10" s="9">
        <v>59.61</v>
      </c>
      <c r="I10" s="9">
        <v>4.58</v>
      </c>
      <c r="J10" s="9">
        <v>46.54</v>
      </c>
      <c r="K10" s="9">
        <v>80</v>
      </c>
      <c r="L10" s="9">
        <v>4.04</v>
      </c>
      <c r="M10" s="9">
        <v>135.88</v>
      </c>
      <c r="N10" s="9">
        <v>630.91999999999996</v>
      </c>
      <c r="O10" s="9">
        <v>32.99</v>
      </c>
      <c r="P10" s="9">
        <v>12.47</v>
      </c>
      <c r="Q10" s="9">
        <v>336.72</v>
      </c>
      <c r="R10" s="9">
        <v>86.25</v>
      </c>
      <c r="S10" s="9">
        <v>12.54</v>
      </c>
      <c r="T10" s="9">
        <v>368.06</v>
      </c>
      <c r="U10" s="9">
        <v>613.36</v>
      </c>
      <c r="V10" s="9">
        <v>125.34</v>
      </c>
      <c r="W10" s="9">
        <v>1.19</v>
      </c>
      <c r="X10" s="9">
        <v>202</v>
      </c>
      <c r="Y10" s="9">
        <v>136.41</v>
      </c>
      <c r="Z10" s="9">
        <v>27</v>
      </c>
      <c r="AA10" s="9">
        <v>221.58</v>
      </c>
      <c r="AB10" s="9">
        <v>8.8800000000000008</v>
      </c>
      <c r="AC10" s="9">
        <v>81.67</v>
      </c>
      <c r="AD10" s="9">
        <v>32.19</v>
      </c>
      <c r="AE10" s="9">
        <v>229.87</v>
      </c>
      <c r="AF10" s="9">
        <v>32.4</v>
      </c>
      <c r="AG10" s="9">
        <v>47.77</v>
      </c>
      <c r="AH10" s="9">
        <v>45.88</v>
      </c>
      <c r="AI10" s="9">
        <v>283.29000000000002</v>
      </c>
      <c r="AJ10" s="9">
        <v>55.85</v>
      </c>
      <c r="AK10" s="9">
        <v>75.239999999999995</v>
      </c>
      <c r="AL10" s="9">
        <v>47.11</v>
      </c>
      <c r="AM10" s="9">
        <v>379.36</v>
      </c>
      <c r="AN10" s="9">
        <v>1210.8499999999999</v>
      </c>
      <c r="AO10" s="9">
        <v>41.63</v>
      </c>
      <c r="AP10" s="9">
        <v>0.31</v>
      </c>
      <c r="AQ10" s="9">
        <v>45.03</v>
      </c>
      <c r="AR10" s="9">
        <v>19.36</v>
      </c>
      <c r="AS10" s="9">
        <v>41.48</v>
      </c>
      <c r="AT10" s="9">
        <v>0</v>
      </c>
      <c r="AU10" s="9">
        <v>4152.9799999999996</v>
      </c>
      <c r="AV10" s="9">
        <v>0</v>
      </c>
      <c r="AW10" s="9">
        <v>0</v>
      </c>
      <c r="AX10" s="9">
        <v>0</v>
      </c>
      <c r="AY10" s="9">
        <v>307.51</v>
      </c>
      <c r="AZ10" s="9">
        <v>58.11</v>
      </c>
      <c r="BA10" s="9">
        <v>2.5299999999999998</v>
      </c>
      <c r="BB10" s="9">
        <v>113.68</v>
      </c>
      <c r="BC10" s="9"/>
      <c r="BD10" s="9">
        <v>943.73</v>
      </c>
      <c r="BE10" s="9">
        <v>134.54</v>
      </c>
      <c r="BG10">
        <f t="shared" si="0"/>
        <v>13042.119999999999</v>
      </c>
      <c r="BH10" s="9">
        <f t="shared" si="1"/>
        <v>13.042119999999999</v>
      </c>
    </row>
    <row r="11" spans="1:61">
      <c r="A11" s="4">
        <v>2011</v>
      </c>
      <c r="B11" s="9">
        <v>1059.45</v>
      </c>
      <c r="C11" s="9">
        <v>400.59</v>
      </c>
      <c r="D11" s="9">
        <v>40.03</v>
      </c>
      <c r="E11" s="9">
        <v>200.38</v>
      </c>
      <c r="F11" s="9">
        <v>0</v>
      </c>
      <c r="G11" s="9">
        <v>7.2</v>
      </c>
      <c r="H11" s="9">
        <v>61.54</v>
      </c>
      <c r="I11" s="9">
        <v>4.58</v>
      </c>
      <c r="J11" s="9">
        <v>51.02</v>
      </c>
      <c r="K11" s="9">
        <v>108.12</v>
      </c>
      <c r="L11" s="9">
        <v>4.04</v>
      </c>
      <c r="M11" s="9">
        <v>142.4</v>
      </c>
      <c r="N11" s="9">
        <v>709.26</v>
      </c>
      <c r="O11" s="9">
        <v>34.67</v>
      </c>
      <c r="P11" s="9">
        <v>18.13</v>
      </c>
      <c r="Q11" s="9">
        <v>403.17</v>
      </c>
      <c r="R11" s="9">
        <v>98.68</v>
      </c>
      <c r="S11" s="9">
        <v>14.31</v>
      </c>
      <c r="T11" s="9">
        <v>426.79</v>
      </c>
      <c r="U11" s="9">
        <v>0</v>
      </c>
      <c r="V11" s="9">
        <v>127.1</v>
      </c>
      <c r="W11" s="9">
        <v>1.19</v>
      </c>
      <c r="X11" s="9">
        <v>270.14999999999998</v>
      </c>
      <c r="Y11" s="9">
        <v>168.43</v>
      </c>
      <c r="Z11" s="9">
        <v>27</v>
      </c>
      <c r="AA11" s="9">
        <v>308.83</v>
      </c>
      <c r="AB11" s="9">
        <v>8.91</v>
      </c>
      <c r="AC11" s="9">
        <v>114.74</v>
      </c>
      <c r="AD11" s="9">
        <v>67.78</v>
      </c>
      <c r="AE11" s="9">
        <v>253.63</v>
      </c>
      <c r="AF11" s="9">
        <v>30.07</v>
      </c>
      <c r="AG11" s="9">
        <v>160.06</v>
      </c>
      <c r="AH11" s="9">
        <v>74.709999999999994</v>
      </c>
      <c r="AI11" s="9">
        <v>605.94000000000005</v>
      </c>
      <c r="AJ11" s="9">
        <v>89.48</v>
      </c>
      <c r="AK11" s="9">
        <v>98.07</v>
      </c>
      <c r="AL11" s="9">
        <v>60.21</v>
      </c>
      <c r="AM11" s="9">
        <v>429.57</v>
      </c>
      <c r="AN11" s="9">
        <v>1415.61</v>
      </c>
      <c r="AO11" s="9">
        <v>58.52</v>
      </c>
      <c r="AP11" s="9">
        <v>0.31</v>
      </c>
      <c r="AQ11" s="9">
        <v>45.2</v>
      </c>
      <c r="AR11" s="9">
        <v>23.8</v>
      </c>
      <c r="AS11" s="9">
        <v>52.23</v>
      </c>
      <c r="AT11" s="9">
        <v>0</v>
      </c>
      <c r="AU11" s="9">
        <v>4059.73</v>
      </c>
      <c r="AV11" s="9">
        <v>0.05</v>
      </c>
      <c r="AW11" s="9">
        <v>1525.64</v>
      </c>
      <c r="AX11" s="9">
        <v>0</v>
      </c>
      <c r="AY11" s="9">
        <v>407.07</v>
      </c>
      <c r="AZ11" s="9">
        <v>67.150000000000006</v>
      </c>
      <c r="BA11" s="9">
        <v>6.29</v>
      </c>
      <c r="BB11" s="9">
        <v>126.21</v>
      </c>
      <c r="BC11" s="9"/>
      <c r="BD11" s="9">
        <v>1199.8399999999999</v>
      </c>
      <c r="BE11" s="9">
        <v>576.44000000000005</v>
      </c>
      <c r="BG11">
        <f t="shared" si="0"/>
        <v>16244.319999999996</v>
      </c>
      <c r="BH11" s="9">
        <f t="shared" si="1"/>
        <v>16.244319999999995</v>
      </c>
    </row>
    <row r="12" spans="1:61">
      <c r="A12" s="4">
        <v>2012</v>
      </c>
      <c r="B12" s="9">
        <v>1305.33</v>
      </c>
      <c r="C12" s="9">
        <v>1245.0999999999999</v>
      </c>
      <c r="D12" s="9">
        <v>47.6</v>
      </c>
      <c r="E12" s="9">
        <v>220.15</v>
      </c>
      <c r="F12" s="9">
        <v>0</v>
      </c>
      <c r="G12" s="9">
        <v>8.6999999999999993</v>
      </c>
      <c r="H12" s="9">
        <v>79.5</v>
      </c>
      <c r="I12" s="9">
        <v>11.6</v>
      </c>
      <c r="J12" s="9">
        <v>51.02</v>
      </c>
      <c r="K12" s="9">
        <v>194.12</v>
      </c>
      <c r="L12" s="9">
        <v>4.54</v>
      </c>
      <c r="M12" s="9">
        <v>504.9</v>
      </c>
      <c r="N12" s="9">
        <v>970.49</v>
      </c>
      <c r="O12" s="9">
        <v>40.04</v>
      </c>
      <c r="P12" s="9">
        <v>17.989999999999998</v>
      </c>
      <c r="Q12" s="9">
        <v>459.19</v>
      </c>
      <c r="R12" s="9">
        <v>404.64</v>
      </c>
      <c r="S12" s="9">
        <v>103.78</v>
      </c>
      <c r="T12" s="9">
        <v>606.54999999999995</v>
      </c>
      <c r="U12" s="9">
        <v>0</v>
      </c>
      <c r="V12" s="9">
        <v>128.47</v>
      </c>
      <c r="W12" s="9">
        <v>1.19</v>
      </c>
      <c r="X12" s="9">
        <v>505.27</v>
      </c>
      <c r="Y12" s="9">
        <v>234.67</v>
      </c>
      <c r="Z12" s="9">
        <v>27</v>
      </c>
      <c r="AA12" s="9">
        <v>402.73</v>
      </c>
      <c r="AB12" s="9">
        <v>9.1300000000000008</v>
      </c>
      <c r="AC12" s="9">
        <v>154.37</v>
      </c>
      <c r="AD12" s="9">
        <v>65.19</v>
      </c>
      <c r="AE12" s="9">
        <v>274.55</v>
      </c>
      <c r="AF12" s="9">
        <v>49.3</v>
      </c>
      <c r="AG12" s="9">
        <v>211.43</v>
      </c>
      <c r="AH12" s="9">
        <v>106.15</v>
      </c>
      <c r="AI12" s="9">
        <v>700.8</v>
      </c>
      <c r="AJ12" s="9">
        <v>95.22</v>
      </c>
      <c r="AK12" s="9">
        <v>336.91</v>
      </c>
      <c r="AL12" s="9">
        <v>94.53</v>
      </c>
      <c r="AM12" s="9">
        <v>125.33</v>
      </c>
      <c r="AN12" s="9">
        <v>1949.87</v>
      </c>
      <c r="AO12" s="9">
        <v>63.54</v>
      </c>
      <c r="AP12" s="9">
        <v>0.38</v>
      </c>
      <c r="AQ12" s="9">
        <v>102.22</v>
      </c>
      <c r="AR12" s="9">
        <v>77.19</v>
      </c>
      <c r="AS12" s="9">
        <v>57.71</v>
      </c>
      <c r="AT12" s="9">
        <v>0</v>
      </c>
      <c r="AU12" s="9">
        <v>4775.07</v>
      </c>
      <c r="AV12" s="9">
        <v>10.9</v>
      </c>
      <c r="AW12" s="9">
        <v>1236.5999999999999</v>
      </c>
      <c r="AX12" s="9">
        <v>0</v>
      </c>
      <c r="AY12" s="9">
        <v>540.79999999999995</v>
      </c>
      <c r="AZ12" s="9">
        <v>98.38</v>
      </c>
      <c r="BA12" s="9">
        <v>5.69</v>
      </c>
      <c r="BB12" s="9">
        <v>141.1</v>
      </c>
      <c r="BC12" s="9"/>
      <c r="BD12" s="9">
        <v>1998.11</v>
      </c>
      <c r="BE12" s="9">
        <v>874.67</v>
      </c>
      <c r="BG12">
        <f t="shared" si="0"/>
        <v>21729.709999999988</v>
      </c>
      <c r="BH12" s="9">
        <f t="shared" si="1"/>
        <v>21.729709999999987</v>
      </c>
    </row>
    <row r="13" spans="1:61">
      <c r="A13" s="4">
        <v>2013</v>
      </c>
      <c r="B13" s="9">
        <v>1497.21</v>
      </c>
      <c r="C13" s="9">
        <v>1634.74</v>
      </c>
      <c r="D13" s="9">
        <v>49.91</v>
      </c>
      <c r="E13" s="9">
        <v>230.9</v>
      </c>
      <c r="F13" s="9">
        <v>4.34</v>
      </c>
      <c r="G13" s="9">
        <v>9.7899999999999991</v>
      </c>
      <c r="H13" s="9">
        <v>148.4</v>
      </c>
      <c r="I13" s="9">
        <v>15.23</v>
      </c>
      <c r="J13" s="9">
        <v>60.38</v>
      </c>
      <c r="K13" s="9">
        <v>321.26</v>
      </c>
      <c r="L13" s="9">
        <v>4.54</v>
      </c>
      <c r="M13" s="9">
        <v>695.43</v>
      </c>
      <c r="N13" s="9">
        <v>1091.76</v>
      </c>
      <c r="O13" s="9">
        <v>35</v>
      </c>
      <c r="P13" s="9">
        <v>30.55</v>
      </c>
      <c r="Q13" s="9">
        <v>511.13</v>
      </c>
      <c r="R13" s="9">
        <v>260.85000000000002</v>
      </c>
      <c r="S13" s="9">
        <v>104.55</v>
      </c>
      <c r="T13" s="9">
        <v>771.84</v>
      </c>
      <c r="U13" s="9">
        <v>0</v>
      </c>
      <c r="V13" s="9">
        <v>168.48</v>
      </c>
      <c r="W13" s="9">
        <v>1.19</v>
      </c>
      <c r="X13" s="9">
        <v>834.84</v>
      </c>
      <c r="Y13" s="9">
        <v>338.58</v>
      </c>
      <c r="Z13" s="9">
        <v>27</v>
      </c>
      <c r="AA13" s="9">
        <v>635.9</v>
      </c>
      <c r="AB13" s="9">
        <v>9.1300000000000008</v>
      </c>
      <c r="AC13" s="9">
        <v>196.1</v>
      </c>
      <c r="AD13" s="9">
        <v>108.82</v>
      </c>
      <c r="AE13" s="9">
        <v>286.10000000000002</v>
      </c>
      <c r="AF13" s="9">
        <v>253.82</v>
      </c>
      <c r="AG13" s="9">
        <v>316.67</v>
      </c>
      <c r="AH13" s="9">
        <v>108.28</v>
      </c>
      <c r="AI13" s="9">
        <v>849.59</v>
      </c>
      <c r="AJ13" s="9">
        <v>102.96</v>
      </c>
      <c r="AK13" s="9">
        <v>508.09</v>
      </c>
      <c r="AL13" s="9">
        <v>349.45</v>
      </c>
      <c r="AM13" s="9">
        <v>241.87</v>
      </c>
      <c r="AN13" s="9">
        <v>2146.0700000000002</v>
      </c>
      <c r="AO13" s="9">
        <v>73.33</v>
      </c>
      <c r="AP13" s="9">
        <v>0.38</v>
      </c>
      <c r="AQ13" s="9">
        <v>83.25</v>
      </c>
      <c r="AR13" s="9">
        <v>103.47</v>
      </c>
      <c r="AS13" s="9">
        <v>108.36</v>
      </c>
      <c r="AT13" s="9">
        <v>0</v>
      </c>
      <c r="AU13" s="9">
        <v>4400.3999999999996</v>
      </c>
      <c r="AV13" s="9">
        <v>26.47</v>
      </c>
      <c r="AW13" s="9">
        <v>1507.04</v>
      </c>
      <c r="AX13" s="9">
        <v>0</v>
      </c>
      <c r="AY13" s="9">
        <v>716.46</v>
      </c>
      <c r="AZ13" s="9">
        <v>123.09</v>
      </c>
      <c r="BA13" s="9">
        <v>13.86</v>
      </c>
      <c r="BB13" s="9">
        <v>383.76</v>
      </c>
      <c r="BC13" s="9"/>
      <c r="BD13" s="9">
        <v>2164.3200000000002</v>
      </c>
      <c r="BE13" s="9">
        <v>1520.83</v>
      </c>
      <c r="BG13">
        <f t="shared" si="0"/>
        <v>26185.769999999997</v>
      </c>
      <c r="BH13" s="9">
        <f t="shared" si="1"/>
        <v>26.185769999999998</v>
      </c>
    </row>
    <row r="14" spans="1:61">
      <c r="A14" s="4">
        <v>2014</v>
      </c>
      <c r="B14" s="9">
        <v>2451.5700000000002</v>
      </c>
      <c r="C14" s="9">
        <v>1214.04</v>
      </c>
      <c r="D14" s="9">
        <v>69.17</v>
      </c>
      <c r="E14" s="9">
        <v>262.13</v>
      </c>
      <c r="F14" s="9">
        <v>8.7799999999999994</v>
      </c>
      <c r="G14" s="9">
        <v>13.24</v>
      </c>
      <c r="H14" s="9">
        <v>177.84</v>
      </c>
      <c r="I14" s="9">
        <v>15.18</v>
      </c>
      <c r="J14" s="9">
        <v>57.08</v>
      </c>
      <c r="K14" s="9">
        <v>404.61</v>
      </c>
      <c r="L14" s="9">
        <v>4.54</v>
      </c>
      <c r="M14" s="9">
        <v>988.76</v>
      </c>
      <c r="N14" s="9">
        <v>2168.67</v>
      </c>
      <c r="O14" s="9">
        <v>64.290000000000006</v>
      </c>
      <c r="P14" s="9">
        <v>40.08</v>
      </c>
      <c r="Q14" s="9">
        <v>657.11</v>
      </c>
      <c r="R14" s="9">
        <v>208.2</v>
      </c>
      <c r="S14" s="9">
        <v>106.71</v>
      </c>
      <c r="T14" s="9">
        <v>914.62</v>
      </c>
      <c r="U14" s="9">
        <v>0</v>
      </c>
      <c r="V14" s="9">
        <v>180.41</v>
      </c>
      <c r="W14" s="9">
        <v>1.24</v>
      </c>
      <c r="X14" s="9">
        <v>1056.69</v>
      </c>
      <c r="Y14" s="9">
        <v>419.07</v>
      </c>
      <c r="Z14" s="9">
        <v>66.819999999999993</v>
      </c>
      <c r="AA14" s="9">
        <v>853.71</v>
      </c>
      <c r="AB14" s="9">
        <v>11.07</v>
      </c>
      <c r="AC14" s="9">
        <v>229.65</v>
      </c>
      <c r="AD14" s="9">
        <v>108.94</v>
      </c>
      <c r="AE14" s="9">
        <v>352.61</v>
      </c>
      <c r="AF14" s="9">
        <v>257.62</v>
      </c>
      <c r="AG14" s="9">
        <v>342.86</v>
      </c>
      <c r="AH14" s="9">
        <v>100.95</v>
      </c>
      <c r="AI14" s="9">
        <v>579.71</v>
      </c>
      <c r="AJ14" s="9">
        <v>114.44</v>
      </c>
      <c r="AK14" s="9">
        <v>653.86</v>
      </c>
      <c r="AL14" s="9">
        <v>981.84</v>
      </c>
      <c r="AM14" s="9">
        <v>198.08</v>
      </c>
      <c r="AN14" s="9">
        <v>2323.0100000000002</v>
      </c>
      <c r="AO14" s="9">
        <v>110.72</v>
      </c>
      <c r="AP14" s="9">
        <v>0.38</v>
      </c>
      <c r="AQ14" s="9">
        <v>130.01</v>
      </c>
      <c r="AR14" s="9">
        <v>114.4</v>
      </c>
      <c r="AS14" s="9">
        <v>147.74</v>
      </c>
      <c r="AT14" s="9">
        <v>0</v>
      </c>
      <c r="AU14" s="9">
        <v>5954.02</v>
      </c>
      <c r="AV14" s="9">
        <v>19.260000000000002</v>
      </c>
      <c r="AW14" s="9">
        <v>1747.12</v>
      </c>
      <c r="AX14" s="9">
        <v>0</v>
      </c>
      <c r="AY14" s="9">
        <v>885.18</v>
      </c>
      <c r="AZ14" s="9">
        <v>135.81</v>
      </c>
      <c r="BA14" s="9">
        <v>14.56</v>
      </c>
      <c r="BB14" s="9">
        <v>464.1</v>
      </c>
      <c r="BC14" s="9"/>
      <c r="BD14" s="9">
        <v>2271.9899999999998</v>
      </c>
      <c r="BE14" s="9">
        <v>1695.58</v>
      </c>
      <c r="BG14">
        <f t="shared" si="0"/>
        <v>32350.070000000007</v>
      </c>
      <c r="BH14" s="9">
        <f t="shared" si="1"/>
        <v>32.350070000000009</v>
      </c>
    </row>
    <row r="15" spans="1:61">
      <c r="A15" s="5">
        <v>2015</v>
      </c>
      <c r="B15" s="9">
        <v>2531.5500000000002</v>
      </c>
      <c r="C15" s="9">
        <v>1268.29</v>
      </c>
      <c r="D15" s="9">
        <v>87.31</v>
      </c>
      <c r="E15" s="9">
        <v>321.08</v>
      </c>
      <c r="F15" s="9">
        <v>0</v>
      </c>
      <c r="G15" s="9">
        <v>12.37</v>
      </c>
      <c r="H15" s="9">
        <v>207.34</v>
      </c>
      <c r="I15" s="9">
        <v>15.18</v>
      </c>
      <c r="J15" s="9">
        <v>46.22</v>
      </c>
      <c r="K15" s="9">
        <v>422.72</v>
      </c>
      <c r="L15" s="9">
        <v>4.53</v>
      </c>
      <c r="M15" s="9">
        <v>1088.67</v>
      </c>
      <c r="N15" s="9">
        <v>3239.35</v>
      </c>
      <c r="O15" s="9">
        <v>126.78</v>
      </c>
      <c r="P15" s="9">
        <v>60.46</v>
      </c>
      <c r="Q15" s="9">
        <v>663.15</v>
      </c>
      <c r="R15" s="9">
        <v>231.63</v>
      </c>
      <c r="S15" s="9">
        <v>119.41</v>
      </c>
      <c r="T15" s="9">
        <v>1130.1300000000001</v>
      </c>
      <c r="U15" s="9">
        <v>0</v>
      </c>
      <c r="V15" s="9">
        <v>244.42</v>
      </c>
      <c r="W15" s="9">
        <v>1.24</v>
      </c>
      <c r="X15" s="9">
        <v>1274.49</v>
      </c>
      <c r="Y15" s="9">
        <v>382.72</v>
      </c>
      <c r="Z15" s="9">
        <v>69.06</v>
      </c>
      <c r="AA15" s="9">
        <v>1099.04</v>
      </c>
      <c r="AB15" s="9">
        <v>11.15</v>
      </c>
      <c r="AC15" s="9">
        <v>288.99</v>
      </c>
      <c r="AD15" s="9">
        <v>105.77</v>
      </c>
      <c r="AE15" s="9">
        <v>347.7</v>
      </c>
      <c r="AF15" s="9">
        <v>258.14999999999998</v>
      </c>
      <c r="AG15" s="9">
        <v>307.33</v>
      </c>
      <c r="AH15" s="9">
        <v>105.83</v>
      </c>
      <c r="AI15" s="9">
        <v>1096.58</v>
      </c>
      <c r="AJ15" s="9">
        <v>156.29</v>
      </c>
      <c r="AK15" s="9">
        <v>724.52</v>
      </c>
      <c r="AL15" s="9">
        <v>380.44</v>
      </c>
      <c r="AM15" s="9">
        <v>565.44000000000005</v>
      </c>
      <c r="AN15" s="9">
        <v>2376.7600000000002</v>
      </c>
      <c r="AO15" s="9">
        <v>123.57</v>
      </c>
      <c r="AP15" s="9">
        <v>0.38</v>
      </c>
      <c r="AQ15" s="9">
        <v>126.02</v>
      </c>
      <c r="AR15" s="9">
        <v>160.11000000000001</v>
      </c>
      <c r="AS15" s="9">
        <v>196.3</v>
      </c>
      <c r="AT15" s="9">
        <v>0</v>
      </c>
      <c r="AU15" s="9">
        <v>4722.97</v>
      </c>
      <c r="AV15" s="9">
        <v>35.979999999999997</v>
      </c>
      <c r="AW15" s="9">
        <v>1809.36</v>
      </c>
      <c r="AX15" s="9">
        <v>0</v>
      </c>
      <c r="AY15" s="9">
        <v>1138.8699999999999</v>
      </c>
      <c r="AZ15" s="9">
        <v>128.82</v>
      </c>
      <c r="BA15" s="9">
        <v>20.84</v>
      </c>
      <c r="BB15" s="9">
        <v>722.15</v>
      </c>
      <c r="BC15" s="9"/>
      <c r="BD15" s="9">
        <v>2338.02</v>
      </c>
      <c r="BE15" s="9">
        <v>1798.92</v>
      </c>
      <c r="BG15">
        <f t="shared" si="0"/>
        <v>34694.399999999994</v>
      </c>
      <c r="BH15" s="9">
        <f t="shared" si="1"/>
        <v>34.694399999999995</v>
      </c>
    </row>
    <row r="16" spans="1:61">
      <c r="A16" s="5">
        <v>2016</v>
      </c>
      <c r="B16" s="9">
        <v>2552.48</v>
      </c>
      <c r="C16" s="9">
        <v>1633.21</v>
      </c>
      <c r="D16" s="9">
        <v>102.51</v>
      </c>
      <c r="E16" s="9">
        <v>437.5</v>
      </c>
      <c r="F16" s="9">
        <v>0.2</v>
      </c>
      <c r="G16" s="9">
        <v>12.42</v>
      </c>
      <c r="H16" s="9">
        <v>366.74</v>
      </c>
      <c r="I16" s="9">
        <v>15.23</v>
      </c>
      <c r="J16" s="9">
        <v>35.61</v>
      </c>
      <c r="K16" s="9">
        <v>396.64</v>
      </c>
      <c r="L16" s="9">
        <v>4.53</v>
      </c>
      <c r="M16" s="9">
        <v>782.91</v>
      </c>
      <c r="N16" s="9">
        <v>3514.98</v>
      </c>
      <c r="O16" s="9">
        <v>179.66</v>
      </c>
      <c r="P16" s="9">
        <v>125.4</v>
      </c>
      <c r="Q16" s="9">
        <v>888.91</v>
      </c>
      <c r="R16" s="9">
        <v>236.59</v>
      </c>
      <c r="S16" s="9">
        <v>378.45</v>
      </c>
      <c r="T16" s="9">
        <v>2000.65</v>
      </c>
      <c r="U16" s="9">
        <v>0</v>
      </c>
      <c r="V16" s="9">
        <v>256.83</v>
      </c>
      <c r="W16" s="9">
        <v>3.84</v>
      </c>
      <c r="X16" s="9">
        <v>1958.27</v>
      </c>
      <c r="Y16" s="9">
        <v>417.74</v>
      </c>
      <c r="Z16" s="9">
        <v>70.16</v>
      </c>
      <c r="AA16" s="9">
        <v>1102.7</v>
      </c>
      <c r="AB16" s="9">
        <v>6.63</v>
      </c>
      <c r="AC16" s="9">
        <v>297.3</v>
      </c>
      <c r="AD16" s="9">
        <v>211.12</v>
      </c>
      <c r="AE16" s="9">
        <v>297.63</v>
      </c>
      <c r="AF16" s="9">
        <v>259.05</v>
      </c>
      <c r="AG16" s="9">
        <v>320.01</v>
      </c>
      <c r="AH16" s="9">
        <v>193.36</v>
      </c>
      <c r="AI16" s="9">
        <v>1176.2</v>
      </c>
      <c r="AJ16" s="9">
        <v>162.69999999999999</v>
      </c>
      <c r="AK16" s="9">
        <v>782.26</v>
      </c>
      <c r="AL16" s="9">
        <v>453.57</v>
      </c>
      <c r="AM16" s="9">
        <v>525.29999999999995</v>
      </c>
      <c r="AN16" s="9">
        <v>2541.6799999999998</v>
      </c>
      <c r="AO16" s="9">
        <v>89.36</v>
      </c>
      <c r="AP16" s="9">
        <v>0.38</v>
      </c>
      <c r="AQ16" s="9">
        <v>149.59</v>
      </c>
      <c r="AR16" s="9">
        <v>246.65</v>
      </c>
      <c r="AS16" s="9">
        <v>188.82</v>
      </c>
      <c r="AT16" s="9">
        <v>0</v>
      </c>
      <c r="AU16" s="9">
        <v>6500.84</v>
      </c>
      <c r="AV16" s="9">
        <v>37.03</v>
      </c>
      <c r="AW16" s="9">
        <v>1104.3399999999999</v>
      </c>
      <c r="AX16" s="9">
        <v>0</v>
      </c>
      <c r="AY16" s="9">
        <v>1191.99</v>
      </c>
      <c r="AZ16" s="9">
        <v>118.57</v>
      </c>
      <c r="BA16" s="9">
        <v>16.3</v>
      </c>
      <c r="BB16" s="9">
        <v>1006.47</v>
      </c>
      <c r="BC16" s="9"/>
      <c r="BD16" s="9">
        <v>2687.16</v>
      </c>
      <c r="BE16" s="9">
        <v>1839</v>
      </c>
      <c r="BG16">
        <f t="shared" si="0"/>
        <v>39877.47</v>
      </c>
      <c r="BH16" s="9">
        <f t="shared" si="1"/>
        <v>39.877470000000002</v>
      </c>
    </row>
    <row r="17" spans="1:60">
      <c r="A17" s="5">
        <v>2017</v>
      </c>
      <c r="B17" s="9">
        <v>1833.66</v>
      </c>
      <c r="C17" s="9">
        <v>2260.16</v>
      </c>
      <c r="D17" s="9">
        <v>104.37</v>
      </c>
      <c r="E17" s="9">
        <v>296.87</v>
      </c>
      <c r="F17" s="9">
        <v>0.2</v>
      </c>
      <c r="G17" s="9">
        <v>10.29</v>
      </c>
      <c r="H17" s="9">
        <v>424.36</v>
      </c>
      <c r="I17" s="9">
        <v>14.63</v>
      </c>
      <c r="J17" s="9">
        <v>16.12</v>
      </c>
      <c r="K17" s="9">
        <v>412.25</v>
      </c>
      <c r="L17" s="9">
        <v>4.53</v>
      </c>
      <c r="M17" s="9">
        <v>1126.06</v>
      </c>
      <c r="N17" s="9">
        <v>3884.11</v>
      </c>
      <c r="O17" s="9">
        <v>303.68</v>
      </c>
      <c r="P17" s="9">
        <v>232.86</v>
      </c>
      <c r="Q17" s="9">
        <v>834.84</v>
      </c>
      <c r="R17" s="9">
        <v>395.97</v>
      </c>
      <c r="S17" s="9">
        <v>216.55</v>
      </c>
      <c r="T17" s="9">
        <v>1975.56</v>
      </c>
      <c r="U17" s="9">
        <v>0</v>
      </c>
      <c r="V17" s="9">
        <v>385.35</v>
      </c>
      <c r="W17" s="9">
        <v>5.36</v>
      </c>
      <c r="X17" s="9">
        <v>1575.36</v>
      </c>
      <c r="Y17" s="9">
        <v>675.45</v>
      </c>
      <c r="Z17" s="9">
        <v>76.39</v>
      </c>
      <c r="AA17" s="9">
        <v>1543.45</v>
      </c>
      <c r="AB17" s="9">
        <v>6.53</v>
      </c>
      <c r="AC17" s="9">
        <v>319.63</v>
      </c>
      <c r="AD17" s="9">
        <v>366.75</v>
      </c>
      <c r="AE17" s="9">
        <v>766.3</v>
      </c>
      <c r="AF17" s="9">
        <v>291.12</v>
      </c>
      <c r="AG17" s="9">
        <v>394.86</v>
      </c>
      <c r="AH17" s="9">
        <v>235.85</v>
      </c>
      <c r="AI17" s="9">
        <v>960.87</v>
      </c>
      <c r="AJ17" s="9">
        <v>318.20999999999998</v>
      </c>
      <c r="AK17" s="9">
        <v>872.91</v>
      </c>
      <c r="AL17" s="9">
        <v>480.47</v>
      </c>
      <c r="AM17" s="9">
        <v>665.65</v>
      </c>
      <c r="AN17" s="9">
        <v>2861.53</v>
      </c>
      <c r="AO17" s="9">
        <v>99.25</v>
      </c>
      <c r="AP17" s="9">
        <v>0.38</v>
      </c>
      <c r="AQ17" s="9">
        <v>214.3</v>
      </c>
      <c r="AR17" s="9">
        <v>231.27</v>
      </c>
      <c r="AS17" s="9">
        <v>184.22</v>
      </c>
      <c r="AT17" s="9">
        <v>0</v>
      </c>
      <c r="AU17" s="9">
        <v>7472.77</v>
      </c>
      <c r="AV17" s="9">
        <v>47.68</v>
      </c>
      <c r="AW17" s="9">
        <v>1201.56</v>
      </c>
      <c r="AX17" s="9">
        <v>0</v>
      </c>
      <c r="AY17" s="9">
        <v>1280.3</v>
      </c>
      <c r="AZ17" s="9">
        <v>112.85</v>
      </c>
      <c r="BA17" s="9">
        <v>15.08</v>
      </c>
      <c r="BB17" s="9">
        <v>575.94000000000005</v>
      </c>
      <c r="BC17" s="9"/>
      <c r="BD17" s="9">
        <v>2963.44</v>
      </c>
      <c r="BE17" s="9">
        <v>1748.34</v>
      </c>
      <c r="BG17">
        <f t="shared" si="0"/>
        <v>43296.490000000005</v>
      </c>
      <c r="BH17" s="9">
        <f t="shared" si="1"/>
        <v>43.296490000000006</v>
      </c>
    </row>
    <row r="18" spans="1:60">
      <c r="A18" s="5">
        <v>2018</v>
      </c>
      <c r="B18" s="9">
        <v>2062.86</v>
      </c>
      <c r="C18" s="9">
        <v>2299.19</v>
      </c>
      <c r="D18" s="9">
        <v>103.99</v>
      </c>
      <c r="E18" s="9">
        <v>258.16000000000003</v>
      </c>
      <c r="F18" s="9">
        <v>0.2</v>
      </c>
      <c r="G18" s="9">
        <v>12.52</v>
      </c>
      <c r="H18" s="9">
        <v>499.21</v>
      </c>
      <c r="I18" s="9">
        <v>14.63</v>
      </c>
      <c r="J18" s="9">
        <v>88.13</v>
      </c>
      <c r="K18" s="9">
        <v>592.59</v>
      </c>
      <c r="L18" s="9">
        <v>5.45</v>
      </c>
      <c r="M18" s="9">
        <v>795.1</v>
      </c>
      <c r="N18" s="9">
        <v>4444.46</v>
      </c>
      <c r="O18" s="9">
        <v>441.54</v>
      </c>
      <c r="P18" s="9">
        <v>178.49</v>
      </c>
      <c r="Q18" s="9">
        <v>1079.26</v>
      </c>
      <c r="R18" s="9">
        <v>552.85</v>
      </c>
      <c r="S18" s="9">
        <v>223.94</v>
      </c>
      <c r="T18" s="9">
        <v>2568.16</v>
      </c>
      <c r="U18" s="9">
        <v>0</v>
      </c>
      <c r="V18" s="9">
        <v>258.66000000000003</v>
      </c>
      <c r="W18" s="9">
        <v>24.79</v>
      </c>
      <c r="X18" s="9">
        <v>1797.47</v>
      </c>
      <c r="Y18" s="9">
        <v>742.44</v>
      </c>
      <c r="Z18" s="9">
        <v>65.209999999999994</v>
      </c>
      <c r="AA18" s="9">
        <v>1755.88</v>
      </c>
      <c r="AB18" s="9">
        <v>6.53</v>
      </c>
      <c r="AC18" s="9">
        <v>260.39</v>
      </c>
      <c r="AD18" s="9">
        <v>425.68</v>
      </c>
      <c r="AE18" s="9">
        <v>803.35</v>
      </c>
      <c r="AF18" s="9">
        <v>292.10000000000002</v>
      </c>
      <c r="AG18" s="9">
        <v>301.47000000000003</v>
      </c>
      <c r="AH18" s="9">
        <v>232.61</v>
      </c>
      <c r="AI18" s="9">
        <v>997.66</v>
      </c>
      <c r="AJ18" s="9">
        <v>382.29</v>
      </c>
      <c r="AK18" s="9">
        <v>1410.17</v>
      </c>
      <c r="AL18" s="9">
        <v>426.15</v>
      </c>
      <c r="AM18" s="9">
        <v>758.4</v>
      </c>
      <c r="AN18" s="9">
        <v>2453.4899999999998</v>
      </c>
      <c r="AO18" s="9">
        <v>146.82</v>
      </c>
      <c r="AP18" s="9">
        <v>0.38</v>
      </c>
      <c r="AQ18" s="9">
        <v>314.64999999999998</v>
      </c>
      <c r="AR18" s="9">
        <v>451.91</v>
      </c>
      <c r="AS18" s="9">
        <v>168.06</v>
      </c>
      <c r="AT18" s="9">
        <v>0</v>
      </c>
      <c r="AU18" s="9">
        <v>6531.68</v>
      </c>
      <c r="AV18" s="9">
        <v>35.69</v>
      </c>
      <c r="AW18" s="9">
        <v>1325.07</v>
      </c>
      <c r="AX18" s="9">
        <v>0</v>
      </c>
      <c r="AY18" s="9">
        <v>1302.75</v>
      </c>
      <c r="AZ18" s="9">
        <v>102.07</v>
      </c>
      <c r="BA18" s="9">
        <v>21.53</v>
      </c>
      <c r="BB18" s="9">
        <v>798.17</v>
      </c>
      <c r="BC18" s="9"/>
      <c r="BD18" s="9">
        <v>3523.02</v>
      </c>
      <c r="BE18" s="9">
        <v>1766.25</v>
      </c>
      <c r="BG18">
        <f t="shared" si="0"/>
        <v>46103.519999999997</v>
      </c>
      <c r="BH18" s="9">
        <f t="shared" si="1"/>
        <v>46.103519999999996</v>
      </c>
    </row>
    <row r="19" spans="1:60">
      <c r="A19" s="39">
        <v>2019</v>
      </c>
      <c r="B19" s="9">
        <v>1775.35</v>
      </c>
      <c r="C19" s="9">
        <v>2890.73</v>
      </c>
      <c r="D19" s="9">
        <v>91.44</v>
      </c>
      <c r="E19" s="9">
        <v>186.28</v>
      </c>
      <c r="F19" s="9">
        <v>1.49</v>
      </c>
      <c r="G19" s="9">
        <v>8.1999999999999993</v>
      </c>
      <c r="H19" s="9">
        <v>303.89999999999998</v>
      </c>
      <c r="I19" s="9">
        <v>2.34</v>
      </c>
      <c r="J19" s="9">
        <v>13.98</v>
      </c>
      <c r="K19" s="9">
        <v>648.52</v>
      </c>
      <c r="L19" s="9">
        <v>1.83</v>
      </c>
      <c r="M19" s="9">
        <v>609.84</v>
      </c>
      <c r="N19" s="9">
        <v>5596.6</v>
      </c>
      <c r="O19" s="9">
        <v>564.34</v>
      </c>
      <c r="P19" s="9">
        <v>125.26</v>
      </c>
      <c r="Q19" s="9">
        <v>1085.8</v>
      </c>
      <c r="R19" s="9">
        <v>404.13</v>
      </c>
      <c r="S19" s="9">
        <v>223.29</v>
      </c>
      <c r="T19" s="9">
        <v>2558.87</v>
      </c>
      <c r="U19" s="9">
        <v>0</v>
      </c>
      <c r="V19" s="9">
        <v>252.21</v>
      </c>
      <c r="W19" s="9">
        <v>13.9</v>
      </c>
      <c r="X19" s="9">
        <v>1831.29</v>
      </c>
      <c r="Y19" s="9">
        <v>763.26</v>
      </c>
      <c r="Z19" s="9">
        <v>26.71</v>
      </c>
      <c r="AA19" s="9">
        <v>1624.23</v>
      </c>
      <c r="AB19" s="9">
        <v>5.93</v>
      </c>
      <c r="AC19" s="9">
        <v>167.65</v>
      </c>
      <c r="AD19" s="9">
        <v>299.43</v>
      </c>
      <c r="AE19" s="9">
        <v>272.91000000000003</v>
      </c>
      <c r="AF19" s="9">
        <v>161.44999999999999</v>
      </c>
      <c r="AG19" s="9">
        <v>305</v>
      </c>
      <c r="AH19" s="9">
        <v>181.4</v>
      </c>
      <c r="AI19" s="9">
        <v>1291.68</v>
      </c>
      <c r="AJ19" s="9">
        <v>303.29000000000002</v>
      </c>
      <c r="AK19" s="9">
        <v>1146.75</v>
      </c>
      <c r="AL19" s="9">
        <v>363.59</v>
      </c>
      <c r="AM19" s="9">
        <v>956.71</v>
      </c>
      <c r="AN19" s="9">
        <v>2194</v>
      </c>
      <c r="AO19" s="9">
        <v>167.51</v>
      </c>
      <c r="AP19" s="9">
        <v>0.44</v>
      </c>
      <c r="AQ19" s="9">
        <v>234.24</v>
      </c>
      <c r="AR19" s="9">
        <v>414.05</v>
      </c>
      <c r="AS19" s="9">
        <v>165.32</v>
      </c>
      <c r="AT19" s="9">
        <v>0</v>
      </c>
      <c r="AU19" s="9">
        <v>6146.57</v>
      </c>
      <c r="AV19" s="9">
        <v>26.88</v>
      </c>
      <c r="AW19" s="9">
        <v>1203.0899999999999</v>
      </c>
      <c r="AX19" s="9">
        <v>0</v>
      </c>
      <c r="AY19" s="9">
        <v>1335.54</v>
      </c>
      <c r="AZ19" s="9">
        <v>101.16</v>
      </c>
      <c r="BA19" s="9">
        <v>36.619999999999997</v>
      </c>
      <c r="BB19" s="9">
        <v>669.94</v>
      </c>
      <c r="BC19" s="9"/>
      <c r="BD19" s="9">
        <v>2863.79</v>
      </c>
      <c r="BE19" s="9">
        <v>1771.48</v>
      </c>
      <c r="BG19">
        <f t="shared" si="0"/>
        <v>44390.210000000006</v>
      </c>
      <c r="BH19" s="9">
        <f t="shared" si="1"/>
        <v>44.390210000000003</v>
      </c>
    </row>
    <row r="20" spans="1:60">
      <c r="A20" s="39">
        <v>2020</v>
      </c>
      <c r="B20" s="9">
        <v>1643.5174</v>
      </c>
      <c r="C20" s="9">
        <v>2690.09</v>
      </c>
      <c r="D20" s="9">
        <v>75.459999999999994</v>
      </c>
      <c r="E20" s="9">
        <v>190.43</v>
      </c>
      <c r="F20" s="9">
        <v>1.71</v>
      </c>
      <c r="G20" s="9">
        <v>10.52</v>
      </c>
      <c r="H20" s="9">
        <v>442.74</v>
      </c>
      <c r="I20" s="9">
        <v>2.82</v>
      </c>
      <c r="J20" s="9">
        <v>14.99</v>
      </c>
      <c r="K20" s="9">
        <v>654.80999999999995</v>
      </c>
      <c r="L20" s="9">
        <v>1.18</v>
      </c>
      <c r="M20" s="9">
        <v>1130.8800000000001</v>
      </c>
      <c r="N20" s="9">
        <v>3688.13</v>
      </c>
      <c r="O20" s="9">
        <v>666.85</v>
      </c>
      <c r="P20" s="9">
        <v>98.83</v>
      </c>
      <c r="Q20" s="9">
        <v>1191.72</v>
      </c>
      <c r="R20" s="9">
        <v>336.01</v>
      </c>
      <c r="S20" s="9">
        <v>199.86</v>
      </c>
      <c r="T20" s="9">
        <v>2992.8</v>
      </c>
      <c r="U20" s="9">
        <v>0</v>
      </c>
      <c r="V20" s="9">
        <v>259.19</v>
      </c>
      <c r="W20" s="9">
        <v>19.03</v>
      </c>
      <c r="X20" s="9">
        <v>1584.03</v>
      </c>
      <c r="Y20" s="9">
        <v>472.82240000000002</v>
      </c>
      <c r="Z20" s="9">
        <v>24.27</v>
      </c>
      <c r="AA20" s="9">
        <v>2154.3000000000002</v>
      </c>
      <c r="AB20" s="9">
        <v>17.579999999999998</v>
      </c>
      <c r="AC20" s="9">
        <v>168.88</v>
      </c>
      <c r="AD20" s="9">
        <v>155.37</v>
      </c>
      <c r="AE20" s="9">
        <v>390.73579999999998</v>
      </c>
      <c r="AF20" s="9">
        <v>173.16</v>
      </c>
      <c r="AG20" s="9">
        <v>308.20999999999998</v>
      </c>
      <c r="AH20" s="9">
        <v>182.95</v>
      </c>
      <c r="AI20" s="9">
        <v>886.71</v>
      </c>
      <c r="AJ20" s="9">
        <v>383.47</v>
      </c>
      <c r="AK20" s="9">
        <v>1317.49</v>
      </c>
      <c r="AL20" s="9">
        <v>354.89</v>
      </c>
      <c r="AM20" s="9">
        <v>1176.6199999999999</v>
      </c>
      <c r="AN20" s="9">
        <v>2367.538</v>
      </c>
      <c r="AO20" s="9">
        <v>170.8</v>
      </c>
      <c r="AP20" s="9">
        <v>1.99</v>
      </c>
      <c r="AQ20" s="9">
        <v>426.76</v>
      </c>
      <c r="AR20" s="9">
        <v>439.51</v>
      </c>
      <c r="AS20" s="9">
        <v>134.16999999999999</v>
      </c>
      <c r="AT20" s="9">
        <v>0</v>
      </c>
      <c r="AU20" s="9">
        <v>5417.2171650399996</v>
      </c>
      <c r="AV20" s="9">
        <v>25.6</v>
      </c>
      <c r="AW20" s="9">
        <v>1120.2962</v>
      </c>
      <c r="AX20" s="9">
        <v>0</v>
      </c>
      <c r="AY20" s="9">
        <v>1541</v>
      </c>
      <c r="AZ20" s="9">
        <v>99.45</v>
      </c>
      <c r="BA20" s="9">
        <v>29.09</v>
      </c>
      <c r="BB20" s="9">
        <v>711.96</v>
      </c>
      <c r="BC20" s="9"/>
      <c r="BD20" s="9">
        <v>3055</v>
      </c>
      <c r="BE20" s="9">
        <v>1795.8</v>
      </c>
      <c r="BG20" s="9">
        <f t="shared" si="0"/>
        <v>43399.236965039992</v>
      </c>
      <c r="BH20" s="9">
        <f t="shared" si="1"/>
        <v>43.399236965039989</v>
      </c>
    </row>
    <row r="21" spans="1:60">
      <c r="A21" s="40">
        <v>2021</v>
      </c>
      <c r="B21" s="9">
        <v>1716.02</v>
      </c>
      <c r="C21" s="9">
        <v>2710.09</v>
      </c>
      <c r="D21" s="9">
        <v>84.71</v>
      </c>
      <c r="E21" s="9">
        <v>153.52000000000001</v>
      </c>
      <c r="F21" s="9">
        <v>7.05</v>
      </c>
      <c r="G21" s="9">
        <v>16.91</v>
      </c>
      <c r="H21" s="9">
        <v>433.55</v>
      </c>
      <c r="I21" s="9">
        <v>1.31</v>
      </c>
      <c r="J21" s="9">
        <v>11.74</v>
      </c>
      <c r="K21" s="9">
        <v>611.32000000000005</v>
      </c>
      <c r="L21" s="9">
        <v>1.04</v>
      </c>
      <c r="M21" s="9">
        <v>967.09</v>
      </c>
      <c r="N21" s="9">
        <v>4259.3599999999997</v>
      </c>
      <c r="O21" s="9">
        <v>793.19</v>
      </c>
      <c r="P21" s="9">
        <v>82.43</v>
      </c>
      <c r="Q21" s="9">
        <v>1273.44</v>
      </c>
      <c r="R21" s="9">
        <v>280.64999999999998</v>
      </c>
      <c r="S21" s="9">
        <v>208.17</v>
      </c>
      <c r="T21" s="9">
        <v>2810.9</v>
      </c>
      <c r="U21" s="9">
        <v>0</v>
      </c>
      <c r="V21" s="9">
        <v>218.31</v>
      </c>
      <c r="W21" s="9">
        <v>19.38</v>
      </c>
      <c r="X21" s="9">
        <v>1093.54</v>
      </c>
      <c r="Y21" s="9">
        <v>959.33</v>
      </c>
      <c r="Z21" s="9">
        <v>24.25</v>
      </c>
      <c r="AA21" s="9">
        <v>2259.81</v>
      </c>
      <c r="AB21" s="9">
        <v>14.51</v>
      </c>
      <c r="AC21" s="9">
        <v>162.78</v>
      </c>
      <c r="AD21" s="9">
        <v>138.79</v>
      </c>
      <c r="AE21" s="9">
        <v>322.87</v>
      </c>
      <c r="AF21" s="9">
        <v>176.72</v>
      </c>
      <c r="AG21" s="9">
        <v>438.61</v>
      </c>
      <c r="AH21" s="9">
        <v>142.77000000000001</v>
      </c>
      <c r="AI21" s="9">
        <v>1058.82</v>
      </c>
      <c r="AJ21" s="9">
        <v>349.2</v>
      </c>
      <c r="AK21" s="9">
        <v>1263.5999999999999</v>
      </c>
      <c r="AL21" s="9">
        <v>220.51</v>
      </c>
      <c r="AM21" s="9">
        <v>1423.9</v>
      </c>
      <c r="AN21" s="9">
        <v>2695.79</v>
      </c>
      <c r="AO21" s="9">
        <v>203.1</v>
      </c>
      <c r="AP21" s="9">
        <v>0.69</v>
      </c>
      <c r="AQ21" s="9">
        <v>438.85</v>
      </c>
      <c r="AR21" s="9">
        <v>492.69</v>
      </c>
      <c r="AS21" s="9">
        <v>106.44</v>
      </c>
      <c r="AT21" s="9">
        <v>0</v>
      </c>
      <c r="AU21" s="9">
        <v>5294.17</v>
      </c>
      <c r="AV21" s="9">
        <v>80.72</v>
      </c>
      <c r="AW21" s="9">
        <v>1115.52</v>
      </c>
      <c r="AX21" s="9">
        <v>0</v>
      </c>
      <c r="AY21" s="9">
        <v>1577.07</v>
      </c>
      <c r="AZ21" s="9">
        <v>67.28</v>
      </c>
      <c r="BA21" s="9">
        <v>33.47</v>
      </c>
      <c r="BB21" s="9">
        <v>633.12</v>
      </c>
      <c r="BC21" s="9"/>
      <c r="BD21" s="9">
        <v>3029.57</v>
      </c>
      <c r="BE21" s="9">
        <v>1707.51</v>
      </c>
      <c r="BG21" s="9">
        <f t="shared" si="0"/>
        <v>44186.18</v>
      </c>
      <c r="BH21" s="9">
        <f t="shared" si="1"/>
        <v>44.18618</v>
      </c>
    </row>
    <row r="22" spans="1:60">
      <c r="A22" s="39">
        <v>2022</v>
      </c>
      <c r="B22" s="9">
        <v>1621.92</v>
      </c>
      <c r="C22" s="9">
        <v>1946.17</v>
      </c>
      <c r="D22" s="9">
        <v>168.62</v>
      </c>
      <c r="E22" s="9">
        <v>143.43</v>
      </c>
      <c r="F22" s="9">
        <v>6.64</v>
      </c>
      <c r="G22" s="9">
        <v>19.59</v>
      </c>
      <c r="H22" s="9">
        <v>389.68</v>
      </c>
      <c r="I22" s="9">
        <v>1.62</v>
      </c>
      <c r="J22" s="9">
        <v>9.58</v>
      </c>
      <c r="K22" s="9">
        <v>567.76</v>
      </c>
      <c r="L22" s="9">
        <v>1.33</v>
      </c>
      <c r="M22" s="9">
        <v>395.22</v>
      </c>
      <c r="N22" s="9">
        <v>4129.83</v>
      </c>
      <c r="O22" s="9">
        <v>808.51</v>
      </c>
      <c r="P22" s="9">
        <v>85.82</v>
      </c>
      <c r="Q22" s="9">
        <v>1203.3699999999999</v>
      </c>
      <c r="R22" s="9">
        <v>235.15</v>
      </c>
      <c r="S22" s="9">
        <v>320.43</v>
      </c>
      <c r="T22" s="9">
        <v>2620.3200000000002</v>
      </c>
      <c r="U22" s="9">
        <v>0</v>
      </c>
      <c r="V22" s="9">
        <v>152.16</v>
      </c>
      <c r="W22" s="9">
        <v>19.97</v>
      </c>
      <c r="X22" s="9">
        <v>1058.26</v>
      </c>
      <c r="Y22" s="9">
        <v>1045.04</v>
      </c>
      <c r="Z22" s="9">
        <v>25.06</v>
      </c>
      <c r="AA22" s="9">
        <v>1782.42</v>
      </c>
      <c r="AB22" s="9">
        <v>9.3699999999999992</v>
      </c>
      <c r="AC22" s="9">
        <v>155.78</v>
      </c>
      <c r="AD22" s="9">
        <v>87.54</v>
      </c>
      <c r="AE22" s="9">
        <v>281.94</v>
      </c>
      <c r="AF22" s="9">
        <v>196.59</v>
      </c>
      <c r="AG22" s="9">
        <v>478.03</v>
      </c>
      <c r="AH22" s="9">
        <v>183.75</v>
      </c>
      <c r="AI22" s="9">
        <v>1515.66</v>
      </c>
      <c r="AJ22" s="9">
        <v>282.7</v>
      </c>
      <c r="AK22" s="9">
        <v>1180.3499999999999</v>
      </c>
      <c r="AL22" s="9">
        <v>176.92</v>
      </c>
      <c r="AM22" s="9">
        <v>1853.56</v>
      </c>
      <c r="AN22" s="9">
        <v>2323.9899999999998</v>
      </c>
      <c r="AO22" s="9">
        <v>181.88</v>
      </c>
      <c r="AP22" s="9">
        <v>0.51</v>
      </c>
      <c r="AQ22" s="9">
        <v>176.81</v>
      </c>
      <c r="AR22" s="9">
        <v>486.14</v>
      </c>
      <c r="AS22" s="9">
        <v>87.5</v>
      </c>
      <c r="AT22" s="9">
        <v>0</v>
      </c>
      <c r="AU22" s="9">
        <v>5741.69</v>
      </c>
      <c r="AV22" s="9">
        <v>56.74</v>
      </c>
      <c r="AW22" s="9">
        <v>885.95</v>
      </c>
      <c r="AX22" s="9">
        <v>0</v>
      </c>
      <c r="AY22" s="9">
        <v>1440.82</v>
      </c>
      <c r="AZ22" s="9">
        <v>55.99</v>
      </c>
      <c r="BA22" s="9">
        <v>26.2</v>
      </c>
      <c r="BB22" s="9">
        <v>692.44</v>
      </c>
      <c r="BC22" s="9"/>
      <c r="BD22" s="9">
        <v>1979.57</v>
      </c>
      <c r="BE22" s="9">
        <v>1604.85</v>
      </c>
      <c r="BG22" s="9">
        <f t="shared" si="0"/>
        <v>40901.169999999984</v>
      </c>
      <c r="BH22" s="9">
        <f t="shared" si="1"/>
        <v>40.901169999999986</v>
      </c>
    </row>
    <row r="24" spans="1:60">
      <c r="A24" t="s">
        <v>63</v>
      </c>
    </row>
    <row r="25" spans="1:60">
      <c r="A25" t="s">
        <v>62</v>
      </c>
    </row>
    <row r="26" spans="1:60">
      <c r="A26" t="s">
        <v>99</v>
      </c>
    </row>
    <row r="27" spans="1:60">
      <c r="A27" t="s">
        <v>100</v>
      </c>
    </row>
  </sheetData>
  <phoneticPr fontId="15" type="noConversion"/>
  <pageMargins left="0.7" right="0.7" top="0.75" bottom="0.75" header="0.3" footer="0.3"/>
  <pageSetup orientation="portrait" r:id="rId1"/>
  <ignoredErrors>
    <ignoredError sqref="BG3:BG2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2"/>
  <sheetViews>
    <sheetView zoomScaleNormal="100" zoomScalePageLayoutView="80" workbookViewId="0">
      <pane xSplit="1" ySplit="2" topLeftCell="B3" activePane="bottomRight" state="frozen"/>
      <selection activeCell="O1" sqref="O1:O1048576"/>
      <selection pane="topRight" activeCell="O1" sqref="O1:O1048576"/>
      <selection pane="bottomLeft" activeCell="O1" sqref="O1:O1048576"/>
      <selection pane="bottomRight" activeCell="O2" sqref="O2"/>
    </sheetView>
  </sheetViews>
  <sheetFormatPr baseColWidth="10" defaultColWidth="15.83203125" defaultRowHeight="15"/>
  <sheetData>
    <row r="1" spans="1:61">
      <c r="A1" s="7" t="s">
        <v>64</v>
      </c>
      <c r="B1" s="11"/>
      <c r="C1" s="11"/>
      <c r="D1" s="12"/>
      <c r="E1" s="11"/>
      <c r="F1" s="12"/>
      <c r="G1" s="12"/>
      <c r="H1" s="11"/>
      <c r="I1" s="12"/>
      <c r="J1" s="12"/>
      <c r="K1" s="12"/>
      <c r="L1" s="12"/>
      <c r="M1" s="11"/>
      <c r="N1" s="11"/>
      <c r="O1" s="11"/>
      <c r="P1" s="12"/>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W1" s="11"/>
      <c r="AY1" s="11"/>
      <c r="AZ1" s="11"/>
      <c r="BA1" s="11"/>
      <c r="BB1" s="11"/>
      <c r="BC1" s="11"/>
      <c r="BD1" s="11"/>
      <c r="BE1" s="11"/>
      <c r="BF1" s="11"/>
    </row>
    <row r="2" spans="1:61">
      <c r="A2" s="1" t="s">
        <v>69</v>
      </c>
      <c r="B2" s="2" t="s">
        <v>0</v>
      </c>
      <c r="C2" s="3"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17</v>
      </c>
      <c r="T2" s="2" t="s">
        <v>18</v>
      </c>
      <c r="U2" s="2" t="s">
        <v>19</v>
      </c>
      <c r="V2" s="2" t="s">
        <v>20</v>
      </c>
      <c r="W2" s="2" t="s">
        <v>21</v>
      </c>
      <c r="X2" s="3" t="s">
        <v>22</v>
      </c>
      <c r="Y2" s="2" t="s">
        <v>23</v>
      </c>
      <c r="Z2" s="2" t="s">
        <v>24</v>
      </c>
      <c r="AA2" s="3" t="s">
        <v>25</v>
      </c>
      <c r="AB2" s="2" t="s">
        <v>26</v>
      </c>
      <c r="AC2" s="2" t="s">
        <v>27</v>
      </c>
      <c r="AD2" s="2" t="s">
        <v>28</v>
      </c>
      <c r="AE2" s="2" t="s">
        <v>29</v>
      </c>
      <c r="AF2" s="3" t="s">
        <v>30</v>
      </c>
      <c r="AG2" s="2" t="s">
        <v>31</v>
      </c>
      <c r="AH2" s="3" t="s">
        <v>32</v>
      </c>
      <c r="AI2" s="3" t="s">
        <v>33</v>
      </c>
      <c r="AJ2" s="2" t="s">
        <v>34</v>
      </c>
      <c r="AK2" s="2" t="s">
        <v>35</v>
      </c>
      <c r="AL2" s="2" t="s">
        <v>36</v>
      </c>
      <c r="AM2" s="3" t="s">
        <v>37</v>
      </c>
      <c r="AN2" s="3" t="s">
        <v>38</v>
      </c>
      <c r="AO2" s="2" t="s">
        <v>39</v>
      </c>
      <c r="AP2" s="2" t="s">
        <v>40</v>
      </c>
      <c r="AQ2" s="2" t="s">
        <v>41</v>
      </c>
      <c r="AR2" s="2" t="s">
        <v>42</v>
      </c>
      <c r="AS2" s="2" t="s">
        <v>43</v>
      </c>
      <c r="AT2" s="2" t="s">
        <v>44</v>
      </c>
      <c r="AU2" s="2" t="s">
        <v>45</v>
      </c>
      <c r="AV2" s="2" t="s">
        <v>46</v>
      </c>
      <c r="AW2" s="2" t="s">
        <v>47</v>
      </c>
      <c r="AX2" s="2" t="s">
        <v>95</v>
      </c>
      <c r="AY2" s="2" t="s">
        <v>48</v>
      </c>
      <c r="AZ2" s="2" t="s">
        <v>49</v>
      </c>
      <c r="BA2" s="2" t="s">
        <v>50</v>
      </c>
      <c r="BB2" s="2" t="s">
        <v>51</v>
      </c>
      <c r="BC2" s="2" t="s">
        <v>52</v>
      </c>
      <c r="BD2" s="2" t="s">
        <v>53</v>
      </c>
      <c r="BE2" s="2" t="s">
        <v>54</v>
      </c>
      <c r="BF2" s="2"/>
      <c r="BG2" s="10" t="s">
        <v>67</v>
      </c>
      <c r="BH2" s="10" t="s">
        <v>68</v>
      </c>
    </row>
    <row r="3" spans="1:61">
      <c r="A3" s="4">
        <v>2003</v>
      </c>
      <c r="B3" s="9">
        <v>2.4700000000000002</v>
      </c>
      <c r="C3" s="9">
        <v>0.19</v>
      </c>
      <c r="D3" s="9">
        <v>2.09</v>
      </c>
      <c r="E3" s="9">
        <v>0.8</v>
      </c>
      <c r="F3" s="9">
        <v>0</v>
      </c>
      <c r="G3" s="9">
        <v>0</v>
      </c>
      <c r="H3" s="9">
        <v>0.28000000000000003</v>
      </c>
      <c r="I3" s="9">
        <v>0</v>
      </c>
      <c r="J3" s="9">
        <v>0</v>
      </c>
      <c r="K3" s="9">
        <v>0</v>
      </c>
      <c r="L3" s="9">
        <v>0</v>
      </c>
      <c r="M3" s="9">
        <v>0</v>
      </c>
      <c r="N3" s="9">
        <v>0.06</v>
      </c>
      <c r="O3" s="9">
        <v>0.62</v>
      </c>
      <c r="P3" s="9">
        <v>0</v>
      </c>
      <c r="Q3" s="9">
        <v>2.1</v>
      </c>
      <c r="R3" s="9">
        <v>0.48</v>
      </c>
      <c r="S3" s="9">
        <v>0</v>
      </c>
      <c r="T3" s="9">
        <v>0.98</v>
      </c>
      <c r="U3" s="9">
        <v>0</v>
      </c>
      <c r="V3" s="9">
        <v>0</v>
      </c>
      <c r="W3" s="9">
        <v>0.04</v>
      </c>
      <c r="X3" s="9">
        <v>2.89</v>
      </c>
      <c r="Y3" s="9">
        <v>1.2</v>
      </c>
      <c r="Z3" s="9">
        <v>0</v>
      </c>
      <c r="AA3" s="9">
        <v>0.74</v>
      </c>
      <c r="AB3" s="9">
        <v>0</v>
      </c>
      <c r="AC3" s="9">
        <v>0.4</v>
      </c>
      <c r="AD3" s="9">
        <v>0.1</v>
      </c>
      <c r="AE3" s="9">
        <v>0.68</v>
      </c>
      <c r="AF3" s="9">
        <v>0</v>
      </c>
      <c r="AG3" s="9">
        <v>5.41</v>
      </c>
      <c r="AH3" s="9">
        <v>1.7</v>
      </c>
      <c r="AI3" s="9">
        <v>10.27</v>
      </c>
      <c r="AJ3" s="9">
        <v>0.19</v>
      </c>
      <c r="AK3" s="9">
        <v>0</v>
      </c>
      <c r="AL3" s="9">
        <v>0.62</v>
      </c>
      <c r="AM3" s="9">
        <v>0</v>
      </c>
      <c r="AN3" s="9">
        <v>24.4</v>
      </c>
      <c r="AO3" s="9">
        <v>0</v>
      </c>
      <c r="AP3" s="9">
        <v>0</v>
      </c>
      <c r="AQ3" s="9">
        <v>0.65</v>
      </c>
      <c r="AR3" s="9">
        <v>0</v>
      </c>
      <c r="AS3" s="9">
        <v>0</v>
      </c>
      <c r="AT3" s="9">
        <v>0</v>
      </c>
      <c r="AU3" s="9">
        <v>8.86</v>
      </c>
      <c r="AV3" s="9">
        <v>0</v>
      </c>
      <c r="AW3" s="9">
        <v>0</v>
      </c>
      <c r="AX3" s="9">
        <v>0</v>
      </c>
      <c r="AY3" s="9">
        <v>0</v>
      </c>
      <c r="AZ3" s="9">
        <v>0.03</v>
      </c>
      <c r="BA3" s="9">
        <v>0</v>
      </c>
      <c r="BB3" s="9">
        <v>1</v>
      </c>
      <c r="BC3" s="9">
        <v>0</v>
      </c>
      <c r="BD3" s="9">
        <v>5.53</v>
      </c>
      <c r="BE3" s="9">
        <v>0.03</v>
      </c>
      <c r="BF3" s="9"/>
      <c r="BG3" s="9">
        <f>SUM(B3:BE3)</f>
        <v>74.81</v>
      </c>
      <c r="BH3" s="9">
        <f t="shared" ref="BH3:BH22" si="0">BG3/1000</f>
        <v>7.4810000000000001E-2</v>
      </c>
      <c r="BI3" s="43"/>
    </row>
    <row r="4" spans="1:61">
      <c r="A4" s="4">
        <v>2004</v>
      </c>
      <c r="B4" s="9">
        <v>11.21</v>
      </c>
      <c r="C4" s="9">
        <v>0.18</v>
      </c>
      <c r="D4" s="9">
        <v>13.77</v>
      </c>
      <c r="E4" s="9">
        <v>0.27</v>
      </c>
      <c r="F4" s="9">
        <v>0</v>
      </c>
      <c r="G4" s="9">
        <v>0</v>
      </c>
      <c r="H4" s="9">
        <v>0.37</v>
      </c>
      <c r="I4" s="9">
        <v>0</v>
      </c>
      <c r="J4" s="9">
        <v>0</v>
      </c>
      <c r="K4" s="9">
        <v>0</v>
      </c>
      <c r="L4" s="9">
        <v>0</v>
      </c>
      <c r="M4" s="9">
        <v>0.51</v>
      </c>
      <c r="N4" s="9">
        <v>11.91</v>
      </c>
      <c r="O4" s="9">
        <v>6.75</v>
      </c>
      <c r="P4" s="9">
        <v>0</v>
      </c>
      <c r="Q4" s="9">
        <v>5.72</v>
      </c>
      <c r="R4" s="9">
        <v>1.69</v>
      </c>
      <c r="S4" s="9">
        <v>0</v>
      </c>
      <c r="T4" s="9">
        <v>0.43</v>
      </c>
      <c r="U4" s="9">
        <v>146.69999999999999</v>
      </c>
      <c r="V4" s="9">
        <v>5.6</v>
      </c>
      <c r="W4" s="9">
        <v>0</v>
      </c>
      <c r="X4" s="9">
        <v>0.34</v>
      </c>
      <c r="Y4" s="9">
        <v>14.44</v>
      </c>
      <c r="Z4" s="9">
        <v>0</v>
      </c>
      <c r="AA4" s="9">
        <v>2.68</v>
      </c>
      <c r="AB4" s="9">
        <v>0.03</v>
      </c>
      <c r="AC4" s="9">
        <v>0.57999999999999996</v>
      </c>
      <c r="AD4" s="9">
        <v>0.06</v>
      </c>
      <c r="AE4" s="9">
        <v>13.64</v>
      </c>
      <c r="AF4" s="9">
        <v>0</v>
      </c>
      <c r="AG4" s="9">
        <v>0</v>
      </c>
      <c r="AH4" s="9">
        <v>0.09</v>
      </c>
      <c r="AI4" s="9">
        <v>0.44</v>
      </c>
      <c r="AJ4" s="9">
        <v>1.8</v>
      </c>
      <c r="AK4" s="9">
        <v>0.66</v>
      </c>
      <c r="AL4" s="9">
        <v>0</v>
      </c>
      <c r="AM4" s="9">
        <v>1.53</v>
      </c>
      <c r="AN4" s="9">
        <v>45.52</v>
      </c>
      <c r="AO4" s="9">
        <v>0</v>
      </c>
      <c r="AP4" s="9">
        <v>0</v>
      </c>
      <c r="AQ4" s="9">
        <v>0</v>
      </c>
      <c r="AR4" s="9">
        <v>0</v>
      </c>
      <c r="AS4" s="9">
        <v>5.92</v>
      </c>
      <c r="AT4" s="9">
        <v>0</v>
      </c>
      <c r="AU4" s="9">
        <v>17.809999999999999</v>
      </c>
      <c r="AV4" s="9">
        <v>0</v>
      </c>
      <c r="AW4" s="9">
        <v>0</v>
      </c>
      <c r="AX4" s="9">
        <v>0</v>
      </c>
      <c r="AY4" s="9">
        <v>1.62</v>
      </c>
      <c r="AZ4" s="9">
        <v>1.85</v>
      </c>
      <c r="BA4" s="9">
        <v>0.22</v>
      </c>
      <c r="BB4" s="9">
        <v>0.15</v>
      </c>
      <c r="BC4" s="9">
        <v>0</v>
      </c>
      <c r="BD4" s="9">
        <v>2.23</v>
      </c>
      <c r="BE4" s="9">
        <v>0.71</v>
      </c>
      <c r="BF4" s="9"/>
      <c r="BG4" s="9">
        <f t="shared" ref="BG4:BG17" si="1">SUM(B4:BE4)</f>
        <v>317.43000000000006</v>
      </c>
      <c r="BH4" s="9">
        <f t="shared" si="0"/>
        <v>0.31743000000000005</v>
      </c>
      <c r="BI4" s="43"/>
    </row>
    <row r="5" spans="1:61">
      <c r="A5" s="4">
        <v>2005</v>
      </c>
      <c r="B5" s="9">
        <v>84.87</v>
      </c>
      <c r="C5" s="9">
        <v>0.47</v>
      </c>
      <c r="D5" s="9">
        <v>1.31</v>
      </c>
      <c r="E5" s="9">
        <v>3.69</v>
      </c>
      <c r="F5" s="9">
        <v>0</v>
      </c>
      <c r="G5" s="9">
        <v>0</v>
      </c>
      <c r="H5" s="9">
        <v>0.19</v>
      </c>
      <c r="I5" s="9">
        <v>0.32</v>
      </c>
      <c r="J5" s="9">
        <v>0</v>
      </c>
      <c r="K5" s="9">
        <v>2.71</v>
      </c>
      <c r="L5" s="9">
        <v>0</v>
      </c>
      <c r="M5" s="9">
        <v>8.11</v>
      </c>
      <c r="N5" s="9">
        <v>5.07</v>
      </c>
      <c r="O5" s="9">
        <v>8.74</v>
      </c>
      <c r="P5" s="9">
        <v>0</v>
      </c>
      <c r="Q5" s="9">
        <v>13.31</v>
      </c>
      <c r="R5" s="9">
        <v>6.35</v>
      </c>
      <c r="S5" s="9">
        <v>0</v>
      </c>
      <c r="T5" s="9">
        <v>4.93</v>
      </c>
      <c r="U5" s="9">
        <v>91.13</v>
      </c>
      <c r="V5" s="9">
        <v>2.08</v>
      </c>
      <c r="W5" s="9">
        <v>0</v>
      </c>
      <c r="X5" s="9">
        <v>2.57</v>
      </c>
      <c r="Y5" s="9">
        <v>16.34</v>
      </c>
      <c r="Z5" s="9">
        <v>0</v>
      </c>
      <c r="AA5" s="9">
        <v>2.0499999999999998</v>
      </c>
      <c r="AB5" s="9">
        <v>0.6</v>
      </c>
      <c r="AC5" s="9">
        <v>8.65</v>
      </c>
      <c r="AD5" s="9">
        <v>0.25</v>
      </c>
      <c r="AE5" s="9">
        <v>0.14000000000000001</v>
      </c>
      <c r="AF5" s="9">
        <v>0</v>
      </c>
      <c r="AG5" s="9">
        <v>0</v>
      </c>
      <c r="AH5" s="9">
        <v>0.36</v>
      </c>
      <c r="AI5" s="9">
        <v>2.04</v>
      </c>
      <c r="AJ5" s="9">
        <v>0.85</v>
      </c>
      <c r="AK5" s="9">
        <v>2.88</v>
      </c>
      <c r="AL5" s="9">
        <v>0.18</v>
      </c>
      <c r="AM5" s="9">
        <v>5.76</v>
      </c>
      <c r="AN5" s="9">
        <v>53.3</v>
      </c>
      <c r="AO5" s="9">
        <v>1.42</v>
      </c>
      <c r="AP5" s="9">
        <v>0</v>
      </c>
      <c r="AQ5" s="9">
        <v>0</v>
      </c>
      <c r="AR5" s="9">
        <v>0.05</v>
      </c>
      <c r="AS5" s="9">
        <v>0.49</v>
      </c>
      <c r="AT5" s="9">
        <v>0</v>
      </c>
      <c r="AU5" s="9">
        <v>47.47</v>
      </c>
      <c r="AV5" s="9">
        <v>0</v>
      </c>
      <c r="AW5" s="9">
        <v>0</v>
      </c>
      <c r="AX5" s="9">
        <v>0</v>
      </c>
      <c r="AY5" s="9">
        <v>0.96</v>
      </c>
      <c r="AZ5" s="9">
        <v>0.31</v>
      </c>
      <c r="BA5" s="9">
        <v>0</v>
      </c>
      <c r="BB5" s="9">
        <v>0.17</v>
      </c>
      <c r="BC5" s="9">
        <v>0</v>
      </c>
      <c r="BD5" s="9">
        <v>10.09</v>
      </c>
      <c r="BE5" s="9">
        <v>1.47</v>
      </c>
      <c r="BF5" s="9"/>
      <c r="BG5" s="9">
        <f t="shared" si="1"/>
        <v>391.68000000000006</v>
      </c>
      <c r="BH5" s="9">
        <f t="shared" si="0"/>
        <v>0.39168000000000008</v>
      </c>
      <c r="BI5" s="43"/>
    </row>
    <row r="6" spans="1:61">
      <c r="A6" s="4">
        <v>2006</v>
      </c>
      <c r="B6" s="9">
        <v>98.93</v>
      </c>
      <c r="C6" s="9">
        <v>22.39</v>
      </c>
      <c r="D6" s="9">
        <v>0</v>
      </c>
      <c r="E6" s="9">
        <v>2.76</v>
      </c>
      <c r="F6" s="9">
        <v>0</v>
      </c>
      <c r="G6" s="9">
        <v>0</v>
      </c>
      <c r="H6" s="9">
        <v>0.73</v>
      </c>
      <c r="I6" s="9">
        <v>0.23</v>
      </c>
      <c r="J6" s="9">
        <v>0</v>
      </c>
      <c r="K6" s="9">
        <v>1.61</v>
      </c>
      <c r="L6" s="9">
        <v>0</v>
      </c>
      <c r="M6" s="9">
        <v>13.24</v>
      </c>
      <c r="N6" s="9">
        <v>36.729999999999997</v>
      </c>
      <c r="O6" s="9">
        <v>-2.91</v>
      </c>
      <c r="P6" s="9">
        <v>0</v>
      </c>
      <c r="Q6" s="9">
        <v>8.85</v>
      </c>
      <c r="R6" s="9">
        <v>10.19</v>
      </c>
      <c r="S6" s="9">
        <v>0.01</v>
      </c>
      <c r="T6" s="9">
        <v>23.95</v>
      </c>
      <c r="U6" s="9">
        <v>50.79</v>
      </c>
      <c r="V6" s="9">
        <v>5.53</v>
      </c>
      <c r="W6" s="9">
        <v>0</v>
      </c>
      <c r="X6" s="9">
        <v>0.5</v>
      </c>
      <c r="Y6" s="9">
        <v>0.75</v>
      </c>
      <c r="Z6" s="9">
        <v>0</v>
      </c>
      <c r="AA6" s="9">
        <v>0.18</v>
      </c>
      <c r="AB6" s="9">
        <v>0</v>
      </c>
      <c r="AC6" s="9">
        <v>-7.03</v>
      </c>
      <c r="AD6" s="9">
        <v>-8.51</v>
      </c>
      <c r="AE6" s="9">
        <v>1.17</v>
      </c>
      <c r="AF6" s="9">
        <v>0</v>
      </c>
      <c r="AG6" s="9">
        <v>2.6</v>
      </c>
      <c r="AH6" s="9">
        <v>4.78</v>
      </c>
      <c r="AI6" s="9">
        <v>16.59</v>
      </c>
      <c r="AJ6" s="9">
        <v>1.78</v>
      </c>
      <c r="AK6" s="9">
        <v>0</v>
      </c>
      <c r="AL6" s="9">
        <v>0.85</v>
      </c>
      <c r="AM6" s="9">
        <v>7.94</v>
      </c>
      <c r="AN6" s="9">
        <v>67.790000000000006</v>
      </c>
      <c r="AO6" s="9">
        <v>2.99</v>
      </c>
      <c r="AP6" s="9">
        <v>0</v>
      </c>
      <c r="AQ6" s="9">
        <v>0</v>
      </c>
      <c r="AR6" s="9">
        <v>0.06</v>
      </c>
      <c r="AS6" s="9">
        <v>3.71</v>
      </c>
      <c r="AT6" s="9">
        <v>0</v>
      </c>
      <c r="AU6" s="9">
        <v>40.74</v>
      </c>
      <c r="AV6" s="9">
        <v>0</v>
      </c>
      <c r="AW6" s="9">
        <v>0</v>
      </c>
      <c r="AX6" s="9">
        <v>0</v>
      </c>
      <c r="AY6" s="9">
        <v>12.54</v>
      </c>
      <c r="AZ6" s="9">
        <v>4.58</v>
      </c>
      <c r="BA6" s="9">
        <v>1.73</v>
      </c>
      <c r="BB6" s="9">
        <v>0.23</v>
      </c>
      <c r="BC6" s="9">
        <v>0</v>
      </c>
      <c r="BD6" s="9">
        <v>87.44</v>
      </c>
      <c r="BE6" s="9">
        <v>3.42</v>
      </c>
      <c r="BF6" s="9"/>
      <c r="BG6" s="9">
        <f t="shared" si="1"/>
        <v>519.86</v>
      </c>
      <c r="BH6" s="9">
        <f t="shared" si="0"/>
        <v>0.51985999999999999</v>
      </c>
      <c r="BI6" s="43"/>
    </row>
    <row r="7" spans="1:61">
      <c r="A7" s="4">
        <v>2007</v>
      </c>
      <c r="B7" s="9">
        <v>145.91999999999999</v>
      </c>
      <c r="C7" s="9">
        <v>41.19</v>
      </c>
      <c r="D7" s="9">
        <v>6.32</v>
      </c>
      <c r="E7" s="9">
        <v>1.87</v>
      </c>
      <c r="F7" s="9">
        <v>0</v>
      </c>
      <c r="G7" s="9">
        <v>0</v>
      </c>
      <c r="H7" s="9">
        <v>2.0499999999999998</v>
      </c>
      <c r="I7" s="9">
        <v>0.09</v>
      </c>
      <c r="J7" s="9">
        <v>0</v>
      </c>
      <c r="K7" s="9">
        <v>0.75</v>
      </c>
      <c r="L7" s="9">
        <v>0</v>
      </c>
      <c r="M7" s="9">
        <v>2.5</v>
      </c>
      <c r="N7" s="9">
        <v>57.27</v>
      </c>
      <c r="O7" s="9">
        <v>1.74</v>
      </c>
      <c r="P7" s="9">
        <v>1</v>
      </c>
      <c r="Q7" s="9">
        <v>24.98</v>
      </c>
      <c r="R7" s="9">
        <v>12.82</v>
      </c>
      <c r="S7" s="9">
        <v>0.45</v>
      </c>
      <c r="T7" s="9">
        <v>13.28</v>
      </c>
      <c r="U7" s="9">
        <v>65.400000000000006</v>
      </c>
      <c r="V7" s="9">
        <v>3.31</v>
      </c>
      <c r="W7" s="9">
        <v>0</v>
      </c>
      <c r="X7" s="9">
        <v>1.85</v>
      </c>
      <c r="Y7" s="9">
        <v>13.2</v>
      </c>
      <c r="Z7" s="9">
        <v>0</v>
      </c>
      <c r="AA7" s="9">
        <v>8.9</v>
      </c>
      <c r="AB7" s="9">
        <v>0</v>
      </c>
      <c r="AC7" s="9">
        <v>0</v>
      </c>
      <c r="AD7" s="9">
        <v>42.26</v>
      </c>
      <c r="AE7" s="9">
        <v>13.24</v>
      </c>
      <c r="AF7" s="9">
        <v>0.2</v>
      </c>
      <c r="AG7" s="9">
        <v>6.72</v>
      </c>
      <c r="AH7" s="9">
        <v>-4.9800000000000004</v>
      </c>
      <c r="AI7" s="9">
        <v>15.58</v>
      </c>
      <c r="AJ7" s="9">
        <v>2.64</v>
      </c>
      <c r="AK7" s="9">
        <v>10.029999999999999</v>
      </c>
      <c r="AL7" s="9">
        <v>0.91</v>
      </c>
      <c r="AM7" s="9">
        <v>100.83</v>
      </c>
      <c r="AN7" s="9">
        <v>390.35</v>
      </c>
      <c r="AO7" s="9">
        <v>-0.41</v>
      </c>
      <c r="AP7" s="9">
        <v>0</v>
      </c>
      <c r="AQ7" s="9">
        <v>0.24</v>
      </c>
      <c r="AR7" s="9">
        <v>0.09</v>
      </c>
      <c r="AS7" s="9">
        <v>2.85</v>
      </c>
      <c r="AT7" s="9">
        <v>0</v>
      </c>
      <c r="AU7" s="9">
        <v>454.41</v>
      </c>
      <c r="AV7" s="9">
        <v>0</v>
      </c>
      <c r="AW7" s="9">
        <v>0</v>
      </c>
      <c r="AX7" s="9">
        <v>0</v>
      </c>
      <c r="AY7" s="9">
        <v>-3.82</v>
      </c>
      <c r="AZ7" s="9">
        <v>2.7</v>
      </c>
      <c r="BA7" s="9">
        <v>-0.34</v>
      </c>
      <c r="BB7" s="9">
        <v>4.01</v>
      </c>
      <c r="BC7" s="9">
        <v>0</v>
      </c>
      <c r="BD7" s="9">
        <v>119.34</v>
      </c>
      <c r="BE7" s="9">
        <v>12.57</v>
      </c>
      <c r="BF7" s="9"/>
      <c r="BG7" s="9">
        <f t="shared" si="1"/>
        <v>1574.3100000000002</v>
      </c>
      <c r="BH7" s="9">
        <f t="shared" si="0"/>
        <v>1.5743100000000001</v>
      </c>
      <c r="BI7" s="43"/>
    </row>
    <row r="8" spans="1:61">
      <c r="A8" s="4">
        <v>2008</v>
      </c>
      <c r="B8" s="9">
        <v>42.25</v>
      </c>
      <c r="C8" s="9">
        <v>-9.57</v>
      </c>
      <c r="D8" s="9">
        <v>14.56</v>
      </c>
      <c r="E8" s="9">
        <v>14.06</v>
      </c>
      <c r="F8" s="9">
        <v>0</v>
      </c>
      <c r="G8" s="9">
        <v>0</v>
      </c>
      <c r="H8" s="9">
        <v>1.69</v>
      </c>
      <c r="I8" s="9">
        <v>0.48</v>
      </c>
      <c r="J8" s="9">
        <v>0</v>
      </c>
      <c r="K8" s="9">
        <v>9.4700000000000006</v>
      </c>
      <c r="L8" s="9">
        <v>0</v>
      </c>
      <c r="M8" s="9">
        <v>9.7899999999999991</v>
      </c>
      <c r="N8" s="9">
        <v>23.99</v>
      </c>
      <c r="O8" s="9">
        <v>-7.02</v>
      </c>
      <c r="P8" s="9">
        <v>0</v>
      </c>
      <c r="Q8" s="9">
        <v>14.57</v>
      </c>
      <c r="R8" s="9">
        <v>-4.8600000000000003</v>
      </c>
      <c r="S8" s="9">
        <v>-0.49</v>
      </c>
      <c r="T8" s="9">
        <v>9.7100000000000009</v>
      </c>
      <c r="U8" s="9">
        <v>-63.14</v>
      </c>
      <c r="V8" s="9">
        <v>32.049999999999997</v>
      </c>
      <c r="W8" s="9">
        <v>0</v>
      </c>
      <c r="X8" s="9">
        <v>10.99</v>
      </c>
      <c r="Y8" s="9">
        <v>8.32</v>
      </c>
      <c r="Z8" s="9">
        <v>0</v>
      </c>
      <c r="AA8" s="9">
        <v>23.23</v>
      </c>
      <c r="AB8" s="9">
        <v>0.62</v>
      </c>
      <c r="AC8" s="9">
        <v>2.56</v>
      </c>
      <c r="AD8" s="9">
        <v>10.54</v>
      </c>
      <c r="AE8" s="9">
        <v>61.16</v>
      </c>
      <c r="AF8" s="9">
        <v>5.44</v>
      </c>
      <c r="AG8" s="9">
        <v>-1.28</v>
      </c>
      <c r="AH8" s="9">
        <v>-0.65</v>
      </c>
      <c r="AI8" s="9">
        <v>34.44</v>
      </c>
      <c r="AJ8" s="9">
        <v>6.88</v>
      </c>
      <c r="AK8" s="9">
        <v>5.85</v>
      </c>
      <c r="AL8" s="9">
        <v>7.59</v>
      </c>
      <c r="AM8" s="9">
        <v>-0.01</v>
      </c>
      <c r="AN8" s="9">
        <v>162.56</v>
      </c>
      <c r="AO8" s="9">
        <v>12.88</v>
      </c>
      <c r="AP8" s="9">
        <v>0</v>
      </c>
      <c r="AQ8" s="9">
        <v>3.6</v>
      </c>
      <c r="AR8" s="9">
        <v>0.05</v>
      </c>
      <c r="AS8" s="9">
        <v>11.42</v>
      </c>
      <c r="AT8" s="9">
        <v>0</v>
      </c>
      <c r="AU8" s="9">
        <v>4807.8599999999997</v>
      </c>
      <c r="AV8" s="9">
        <v>0</v>
      </c>
      <c r="AW8" s="9">
        <v>0</v>
      </c>
      <c r="AX8" s="9">
        <v>0</v>
      </c>
      <c r="AY8" s="9">
        <v>18.22</v>
      </c>
      <c r="AZ8" s="9">
        <v>4.2</v>
      </c>
      <c r="BA8" s="9">
        <v>0</v>
      </c>
      <c r="BB8" s="9">
        <v>-6.7</v>
      </c>
      <c r="BC8" s="9">
        <v>0</v>
      </c>
      <c r="BD8" s="9">
        <v>213.97</v>
      </c>
      <c r="BE8" s="9">
        <v>-0.72</v>
      </c>
      <c r="BF8" s="9"/>
      <c r="BG8" s="9">
        <f t="shared" si="1"/>
        <v>5490.56</v>
      </c>
      <c r="BH8" s="9">
        <f t="shared" si="0"/>
        <v>5.4905600000000003</v>
      </c>
      <c r="BI8" s="43"/>
    </row>
    <row r="9" spans="1:61">
      <c r="A9" s="4">
        <v>2009</v>
      </c>
      <c r="B9" s="9">
        <v>228.76</v>
      </c>
      <c r="C9" s="9">
        <v>8.31</v>
      </c>
      <c r="D9" s="9">
        <v>0.09</v>
      </c>
      <c r="E9" s="9">
        <v>18.440000000000001</v>
      </c>
      <c r="F9" s="9">
        <v>0</v>
      </c>
      <c r="G9" s="9">
        <v>0.69</v>
      </c>
      <c r="H9" s="9">
        <v>0.82</v>
      </c>
      <c r="I9" s="9">
        <v>0</v>
      </c>
      <c r="J9" s="9">
        <v>0</v>
      </c>
      <c r="K9" s="9">
        <v>51.21</v>
      </c>
      <c r="L9" s="9">
        <v>0</v>
      </c>
      <c r="M9" s="9">
        <v>28.07</v>
      </c>
      <c r="N9" s="9">
        <v>227.16</v>
      </c>
      <c r="O9" s="9">
        <v>1.51</v>
      </c>
      <c r="P9" s="9">
        <v>3.4</v>
      </c>
      <c r="Q9" s="9">
        <v>133.86000000000001</v>
      </c>
      <c r="R9" s="9">
        <v>20.88</v>
      </c>
      <c r="S9" s="9">
        <v>0.23</v>
      </c>
      <c r="T9" s="9">
        <v>74.290000000000006</v>
      </c>
      <c r="U9" s="9">
        <v>19.3</v>
      </c>
      <c r="V9" s="9">
        <v>11.88</v>
      </c>
      <c r="W9" s="9">
        <v>0</v>
      </c>
      <c r="X9" s="9">
        <v>49.35</v>
      </c>
      <c r="Y9" s="9">
        <v>26.98</v>
      </c>
      <c r="Z9" s="9">
        <v>0</v>
      </c>
      <c r="AA9" s="9">
        <v>28.12</v>
      </c>
      <c r="AB9" s="9">
        <v>0.1</v>
      </c>
      <c r="AC9" s="9">
        <v>1.1200000000000001</v>
      </c>
      <c r="AD9" s="9">
        <v>-38.549999999999997</v>
      </c>
      <c r="AE9" s="9">
        <v>42.56</v>
      </c>
      <c r="AF9" s="9">
        <v>0</v>
      </c>
      <c r="AG9" s="9">
        <v>7.99</v>
      </c>
      <c r="AH9" s="9">
        <v>6.53</v>
      </c>
      <c r="AI9" s="9">
        <v>14.12</v>
      </c>
      <c r="AJ9" s="9">
        <v>16.420000000000002</v>
      </c>
      <c r="AK9" s="9">
        <v>15.85</v>
      </c>
      <c r="AL9" s="9">
        <v>11.62</v>
      </c>
      <c r="AM9" s="9">
        <v>39.869999999999997</v>
      </c>
      <c r="AN9" s="9">
        <v>171.86</v>
      </c>
      <c r="AO9" s="9">
        <v>8.6199999999999992</v>
      </c>
      <c r="AP9" s="9">
        <v>0</v>
      </c>
      <c r="AQ9" s="9">
        <v>11.04</v>
      </c>
      <c r="AR9" s="9">
        <v>0.36</v>
      </c>
      <c r="AS9" s="9">
        <v>0.9</v>
      </c>
      <c r="AT9" s="9">
        <v>0</v>
      </c>
      <c r="AU9" s="9">
        <v>41.59</v>
      </c>
      <c r="AV9" s="9">
        <v>0</v>
      </c>
      <c r="AW9" s="9">
        <v>0</v>
      </c>
      <c r="AX9" s="9">
        <v>0</v>
      </c>
      <c r="AY9" s="9">
        <v>21.58</v>
      </c>
      <c r="AZ9" s="9">
        <v>8.91</v>
      </c>
      <c r="BA9" s="9">
        <v>-1.3</v>
      </c>
      <c r="BB9" s="9">
        <v>1.29</v>
      </c>
      <c r="BC9" s="9">
        <v>0</v>
      </c>
      <c r="BD9" s="9">
        <v>111.8</v>
      </c>
      <c r="BE9" s="9">
        <v>11.24</v>
      </c>
      <c r="BF9" s="9"/>
      <c r="BG9" s="9">
        <f t="shared" si="1"/>
        <v>1438.8699999999994</v>
      </c>
      <c r="BH9" s="9">
        <f t="shared" si="0"/>
        <v>1.4388699999999994</v>
      </c>
      <c r="BI9" s="43"/>
    </row>
    <row r="10" spans="1:61">
      <c r="A10" s="4">
        <v>2010</v>
      </c>
      <c r="B10" s="9">
        <v>186</v>
      </c>
      <c r="C10" s="9">
        <v>101.11</v>
      </c>
      <c r="D10" s="9">
        <v>1.76</v>
      </c>
      <c r="E10" s="9">
        <v>43.85</v>
      </c>
      <c r="F10" s="9">
        <v>0</v>
      </c>
      <c r="G10" s="9">
        <v>0</v>
      </c>
      <c r="H10" s="9">
        <v>14.88</v>
      </c>
      <c r="I10" s="9">
        <v>-0.46</v>
      </c>
      <c r="J10" s="9">
        <v>25.81</v>
      </c>
      <c r="K10" s="9">
        <v>2.13</v>
      </c>
      <c r="L10" s="9">
        <v>-0.01</v>
      </c>
      <c r="M10" s="9">
        <v>34.380000000000003</v>
      </c>
      <c r="N10" s="9">
        <v>236.19</v>
      </c>
      <c r="O10" s="9">
        <v>-5.0199999999999996</v>
      </c>
      <c r="P10" s="9">
        <v>4.2300000000000004</v>
      </c>
      <c r="Q10" s="9">
        <v>51.65</v>
      </c>
      <c r="R10" s="9">
        <v>22.08</v>
      </c>
      <c r="S10" s="9">
        <v>2.94</v>
      </c>
      <c r="T10" s="9">
        <v>58.53</v>
      </c>
      <c r="U10" s="9">
        <v>30.96</v>
      </c>
      <c r="V10" s="9">
        <v>23.44</v>
      </c>
      <c r="W10" s="9">
        <v>0</v>
      </c>
      <c r="X10" s="9">
        <v>55.98</v>
      </c>
      <c r="Y10" s="9">
        <v>9.74</v>
      </c>
      <c r="Z10" s="9">
        <v>0</v>
      </c>
      <c r="AA10" s="9">
        <v>101.22</v>
      </c>
      <c r="AB10" s="9">
        <v>0.56000000000000005</v>
      </c>
      <c r="AC10" s="9">
        <v>29.89</v>
      </c>
      <c r="AD10" s="9">
        <v>-10.5</v>
      </c>
      <c r="AE10" s="9">
        <v>33.58</v>
      </c>
      <c r="AF10" s="9">
        <v>9.86</v>
      </c>
      <c r="AG10" s="9">
        <v>3.05</v>
      </c>
      <c r="AH10" s="9">
        <v>5.77</v>
      </c>
      <c r="AI10" s="9">
        <v>22.01</v>
      </c>
      <c r="AJ10" s="9">
        <v>1.75</v>
      </c>
      <c r="AK10" s="9">
        <v>0.28000000000000003</v>
      </c>
      <c r="AL10" s="9">
        <v>5.51</v>
      </c>
      <c r="AM10" s="9">
        <v>196.25</v>
      </c>
      <c r="AN10" s="9">
        <v>184.89</v>
      </c>
      <c r="AO10" s="9">
        <v>12.72</v>
      </c>
      <c r="AP10" s="9">
        <v>0.02</v>
      </c>
      <c r="AQ10" s="9">
        <v>18.96</v>
      </c>
      <c r="AR10" s="9">
        <v>12.28</v>
      </c>
      <c r="AS10" s="9">
        <v>0</v>
      </c>
      <c r="AT10" s="9">
        <v>0</v>
      </c>
      <c r="AU10" s="9">
        <v>411.17</v>
      </c>
      <c r="AV10" s="9">
        <v>0</v>
      </c>
      <c r="AW10" s="9">
        <v>0</v>
      </c>
      <c r="AX10" s="9">
        <v>0</v>
      </c>
      <c r="AY10" s="9">
        <v>25.72</v>
      </c>
      <c r="AZ10" s="9">
        <v>11.77</v>
      </c>
      <c r="BA10" s="9">
        <v>-0.28999999999999998</v>
      </c>
      <c r="BB10" s="9">
        <v>26.5</v>
      </c>
      <c r="BC10" s="9">
        <v>0</v>
      </c>
      <c r="BD10" s="9">
        <v>75.05</v>
      </c>
      <c r="BE10" s="9">
        <v>33.799999999999997</v>
      </c>
      <c r="BF10" s="9"/>
      <c r="BG10" s="9">
        <f t="shared" si="1"/>
        <v>2111.9900000000002</v>
      </c>
      <c r="BH10" s="9">
        <f t="shared" si="0"/>
        <v>2.11199</v>
      </c>
      <c r="BI10" s="43"/>
    </row>
    <row r="11" spans="1:61">
      <c r="A11" s="4">
        <v>2011</v>
      </c>
      <c r="B11" s="9">
        <v>114.34</v>
      </c>
      <c r="C11" s="9">
        <v>72.72</v>
      </c>
      <c r="D11" s="9">
        <v>0.75</v>
      </c>
      <c r="E11" s="9">
        <v>21.86</v>
      </c>
      <c r="F11" s="9">
        <v>0</v>
      </c>
      <c r="G11" s="9">
        <v>0</v>
      </c>
      <c r="H11" s="9">
        <v>1.87</v>
      </c>
      <c r="I11" s="9">
        <v>0</v>
      </c>
      <c r="J11" s="9">
        <v>2.48</v>
      </c>
      <c r="K11" s="9">
        <v>-12.48</v>
      </c>
      <c r="L11" s="9">
        <v>0</v>
      </c>
      <c r="M11" s="9">
        <v>6.81</v>
      </c>
      <c r="N11" s="9">
        <v>75.180000000000007</v>
      </c>
      <c r="O11" s="9">
        <v>0.87</v>
      </c>
      <c r="P11" s="9">
        <v>5.66</v>
      </c>
      <c r="Q11" s="9">
        <v>66.45</v>
      </c>
      <c r="R11" s="9">
        <v>12.47</v>
      </c>
      <c r="S11" s="9">
        <v>3.3</v>
      </c>
      <c r="T11" s="9">
        <v>72.3</v>
      </c>
      <c r="U11" s="9">
        <v>0</v>
      </c>
      <c r="V11" s="9">
        <v>1.93</v>
      </c>
      <c r="W11" s="9">
        <v>0</v>
      </c>
      <c r="X11" s="9">
        <v>40.07</v>
      </c>
      <c r="Y11" s="9">
        <v>24.55</v>
      </c>
      <c r="Z11" s="9">
        <v>0</v>
      </c>
      <c r="AA11" s="9">
        <v>68.17</v>
      </c>
      <c r="AB11" s="9">
        <v>0.03</v>
      </c>
      <c r="AC11" s="9">
        <v>21.09</v>
      </c>
      <c r="AD11" s="9">
        <v>47.88</v>
      </c>
      <c r="AE11" s="9">
        <v>23.1</v>
      </c>
      <c r="AF11" s="9">
        <v>1.2</v>
      </c>
      <c r="AG11" s="9">
        <v>47.58</v>
      </c>
      <c r="AH11" s="9">
        <v>19.690000000000001</v>
      </c>
      <c r="AI11" s="9">
        <v>419.46</v>
      </c>
      <c r="AJ11" s="9">
        <v>9.11</v>
      </c>
      <c r="AK11" s="9">
        <v>20.260000000000002</v>
      </c>
      <c r="AL11" s="9">
        <v>5.04</v>
      </c>
      <c r="AM11" s="9">
        <v>51.63</v>
      </c>
      <c r="AN11" s="9">
        <v>197.42</v>
      </c>
      <c r="AO11" s="9">
        <v>9.69</v>
      </c>
      <c r="AP11" s="9">
        <v>0</v>
      </c>
      <c r="AQ11" s="9">
        <v>0.19</v>
      </c>
      <c r="AR11" s="9">
        <v>4.34</v>
      </c>
      <c r="AS11" s="9">
        <v>10.75</v>
      </c>
      <c r="AT11" s="9">
        <v>0</v>
      </c>
      <c r="AU11" s="9">
        <v>-14.17</v>
      </c>
      <c r="AV11" s="9">
        <v>0.05</v>
      </c>
      <c r="AW11" s="9">
        <v>911.86</v>
      </c>
      <c r="AX11" s="9">
        <v>0</v>
      </c>
      <c r="AY11" s="9">
        <v>53.12</v>
      </c>
      <c r="AZ11" s="9">
        <v>9.0399999999999991</v>
      </c>
      <c r="BA11" s="9">
        <v>3.76</v>
      </c>
      <c r="BB11" s="9">
        <v>9.91</v>
      </c>
      <c r="BC11" s="9">
        <v>0</v>
      </c>
      <c r="BD11" s="9">
        <v>291.77999999999997</v>
      </c>
      <c r="BE11" s="9">
        <v>440.03</v>
      </c>
      <c r="BF11" s="9"/>
      <c r="BG11" s="9">
        <f t="shared" si="1"/>
        <v>3173.1399999999994</v>
      </c>
      <c r="BH11" s="9">
        <f t="shared" si="0"/>
        <v>3.1731399999999996</v>
      </c>
      <c r="BI11" s="43"/>
    </row>
    <row r="12" spans="1:61">
      <c r="A12" s="4">
        <v>2012</v>
      </c>
      <c r="B12" s="9">
        <v>245.88</v>
      </c>
      <c r="C12" s="9">
        <v>392.08</v>
      </c>
      <c r="D12" s="9">
        <v>5.0599999999999996</v>
      </c>
      <c r="E12" s="9">
        <v>21.1</v>
      </c>
      <c r="F12" s="9">
        <v>0</v>
      </c>
      <c r="G12" s="9">
        <v>1.5</v>
      </c>
      <c r="H12" s="9">
        <v>17.649999999999999</v>
      </c>
      <c r="I12" s="9">
        <v>0</v>
      </c>
      <c r="J12" s="9">
        <v>0</v>
      </c>
      <c r="K12" s="9">
        <v>80.680000000000007</v>
      </c>
      <c r="L12" s="9">
        <v>0.5</v>
      </c>
      <c r="M12" s="9">
        <v>98.8</v>
      </c>
      <c r="N12" s="9">
        <v>344.17</v>
      </c>
      <c r="O12" s="9">
        <v>3.61</v>
      </c>
      <c r="P12" s="9">
        <v>0</v>
      </c>
      <c r="Q12" s="9">
        <v>119.41</v>
      </c>
      <c r="R12" s="9">
        <v>138.84</v>
      </c>
      <c r="S12" s="9">
        <v>1.96</v>
      </c>
      <c r="T12" s="9">
        <v>121.56</v>
      </c>
      <c r="U12" s="9">
        <v>0</v>
      </c>
      <c r="V12" s="9">
        <v>30.69</v>
      </c>
      <c r="W12" s="9">
        <v>0</v>
      </c>
      <c r="X12" s="9">
        <v>208.49</v>
      </c>
      <c r="Y12" s="9">
        <v>64.44</v>
      </c>
      <c r="Z12" s="9">
        <v>0</v>
      </c>
      <c r="AA12" s="9">
        <v>78.73</v>
      </c>
      <c r="AB12" s="9">
        <v>0.21</v>
      </c>
      <c r="AC12" s="9">
        <v>12</v>
      </c>
      <c r="AD12" s="9">
        <v>-6.68</v>
      </c>
      <c r="AE12" s="9">
        <v>8.43</v>
      </c>
      <c r="AF12" s="9">
        <v>10.33</v>
      </c>
      <c r="AG12" s="9">
        <v>44.42</v>
      </c>
      <c r="AH12" s="9">
        <v>30.87</v>
      </c>
      <c r="AI12" s="9">
        <v>57.83</v>
      </c>
      <c r="AJ12" s="9">
        <v>1.05</v>
      </c>
      <c r="AK12" s="9">
        <v>230.52</v>
      </c>
      <c r="AL12" s="9">
        <v>25.12</v>
      </c>
      <c r="AM12" s="9">
        <v>-195.94</v>
      </c>
      <c r="AN12" s="9">
        <v>333.05</v>
      </c>
      <c r="AO12" s="9">
        <v>5.0199999999999996</v>
      </c>
      <c r="AP12" s="9">
        <v>7.0000000000000007E-2</v>
      </c>
      <c r="AQ12" s="9">
        <v>4.47</v>
      </c>
      <c r="AR12" s="9">
        <v>53.4</v>
      </c>
      <c r="AS12" s="9">
        <v>7.69</v>
      </c>
      <c r="AT12" s="9">
        <v>0</v>
      </c>
      <c r="AU12" s="9">
        <v>-814.91</v>
      </c>
      <c r="AV12" s="9">
        <v>7.8</v>
      </c>
      <c r="AW12" s="9">
        <v>-1.69</v>
      </c>
      <c r="AX12" s="9">
        <v>0</v>
      </c>
      <c r="AY12" s="9">
        <v>119.7</v>
      </c>
      <c r="AZ12" s="9">
        <v>20.59</v>
      </c>
      <c r="BA12" s="9">
        <v>-0.65</v>
      </c>
      <c r="BB12" s="9">
        <v>9.7899999999999991</v>
      </c>
      <c r="BC12" s="9">
        <v>0</v>
      </c>
      <c r="BD12" s="9">
        <v>291.55</v>
      </c>
      <c r="BE12" s="9">
        <v>287.47000000000003</v>
      </c>
      <c r="BF12" s="9"/>
      <c r="BG12" s="9">
        <f t="shared" si="1"/>
        <v>2516.66</v>
      </c>
      <c r="BH12" s="9">
        <f t="shared" si="0"/>
        <v>2.5166599999999999</v>
      </c>
      <c r="BI12" s="43"/>
    </row>
    <row r="13" spans="1:61">
      <c r="A13" s="4">
        <v>2013</v>
      </c>
      <c r="B13" s="9">
        <v>191.3</v>
      </c>
      <c r="C13" s="9">
        <v>224.05</v>
      </c>
      <c r="D13" s="9">
        <v>8.44</v>
      </c>
      <c r="E13" s="9">
        <v>10.19</v>
      </c>
      <c r="F13" s="9">
        <v>4.34</v>
      </c>
      <c r="G13" s="9">
        <v>1.0900000000000001</v>
      </c>
      <c r="H13" s="9">
        <v>57.2</v>
      </c>
      <c r="I13" s="9">
        <v>0.13</v>
      </c>
      <c r="J13" s="9">
        <v>1.3</v>
      </c>
      <c r="K13" s="9">
        <v>120.95</v>
      </c>
      <c r="L13" s="9">
        <v>0</v>
      </c>
      <c r="M13" s="9">
        <v>109.94</v>
      </c>
      <c r="N13" s="9">
        <v>121.27</v>
      </c>
      <c r="O13" s="9">
        <v>-4.79</v>
      </c>
      <c r="P13" s="9">
        <v>2</v>
      </c>
      <c r="Q13" s="9">
        <v>23.22</v>
      </c>
      <c r="R13" s="9">
        <v>22.41</v>
      </c>
      <c r="S13" s="9">
        <v>0.9</v>
      </c>
      <c r="T13" s="9">
        <v>102.46</v>
      </c>
      <c r="U13" s="9">
        <v>0</v>
      </c>
      <c r="V13" s="9">
        <v>32.1</v>
      </c>
      <c r="W13" s="9">
        <v>0</v>
      </c>
      <c r="X13" s="9">
        <v>122.51</v>
      </c>
      <c r="Y13" s="9">
        <v>100.13</v>
      </c>
      <c r="Z13" s="9">
        <v>0</v>
      </c>
      <c r="AA13" s="9">
        <v>230.54</v>
      </c>
      <c r="AB13" s="9">
        <v>0</v>
      </c>
      <c r="AC13" s="9">
        <v>30.34</v>
      </c>
      <c r="AD13" s="9">
        <v>0.45</v>
      </c>
      <c r="AE13" s="9">
        <v>15.51</v>
      </c>
      <c r="AF13" s="9">
        <v>8.25</v>
      </c>
      <c r="AG13" s="9">
        <v>108.01</v>
      </c>
      <c r="AH13" s="9">
        <v>15.27</v>
      </c>
      <c r="AI13" s="9">
        <v>61.07</v>
      </c>
      <c r="AJ13" s="9">
        <v>7.74</v>
      </c>
      <c r="AK13" s="9">
        <v>131.88999999999999</v>
      </c>
      <c r="AL13" s="9">
        <v>7.05</v>
      </c>
      <c r="AM13" s="9">
        <v>116.54</v>
      </c>
      <c r="AN13" s="9">
        <v>209.13</v>
      </c>
      <c r="AO13" s="9">
        <v>-5.94</v>
      </c>
      <c r="AP13" s="9">
        <v>0</v>
      </c>
      <c r="AQ13" s="9">
        <v>10.44</v>
      </c>
      <c r="AR13" s="9">
        <v>17.690000000000001</v>
      </c>
      <c r="AS13" s="9">
        <v>40.03</v>
      </c>
      <c r="AT13" s="9">
        <v>0</v>
      </c>
      <c r="AU13" s="9">
        <v>-89.19</v>
      </c>
      <c r="AV13" s="9">
        <v>11.49</v>
      </c>
      <c r="AW13" s="9">
        <v>140.91</v>
      </c>
      <c r="AX13" s="9">
        <v>0</v>
      </c>
      <c r="AY13" s="9">
        <v>150.63999999999999</v>
      </c>
      <c r="AZ13" s="9">
        <v>23.59</v>
      </c>
      <c r="BA13" s="9">
        <v>7.06</v>
      </c>
      <c r="BB13" s="9">
        <v>60.6</v>
      </c>
      <c r="BC13" s="9">
        <v>0</v>
      </c>
      <c r="BD13" s="9">
        <v>292.86</v>
      </c>
      <c r="BE13" s="9">
        <v>517.53</v>
      </c>
      <c r="BF13" s="9"/>
      <c r="BG13" s="9">
        <f t="shared" si="1"/>
        <v>3370.6399999999994</v>
      </c>
      <c r="BH13" s="9">
        <f t="shared" si="0"/>
        <v>3.3706399999999994</v>
      </c>
      <c r="BI13" s="43"/>
    </row>
    <row r="14" spans="1:61">
      <c r="A14" s="4">
        <v>2014</v>
      </c>
      <c r="B14" s="9">
        <v>665.71</v>
      </c>
      <c r="C14" s="9">
        <v>-448.57</v>
      </c>
      <c r="D14" s="9">
        <v>7.44</v>
      </c>
      <c r="E14" s="9">
        <v>52.95</v>
      </c>
      <c r="F14" s="9">
        <v>4.45</v>
      </c>
      <c r="G14" s="9">
        <v>3.45</v>
      </c>
      <c r="H14" s="9">
        <v>29.74</v>
      </c>
      <c r="I14" s="9">
        <v>0.1</v>
      </c>
      <c r="J14" s="9">
        <v>182.24</v>
      </c>
      <c r="K14" s="9">
        <v>83.12</v>
      </c>
      <c r="L14" s="9">
        <v>0</v>
      </c>
      <c r="M14" s="9">
        <v>238.6</v>
      </c>
      <c r="N14" s="9">
        <v>157.56</v>
      </c>
      <c r="O14" s="9">
        <v>24.26</v>
      </c>
      <c r="P14" s="9">
        <v>9.5299999999999994</v>
      </c>
      <c r="Q14" s="9">
        <v>162.87</v>
      </c>
      <c r="R14" s="9">
        <v>33.130000000000003</v>
      </c>
      <c r="S14" s="9">
        <v>1.29</v>
      </c>
      <c r="T14" s="9">
        <v>119.59</v>
      </c>
      <c r="U14" s="9">
        <v>0</v>
      </c>
      <c r="V14" s="9">
        <v>25.56</v>
      </c>
      <c r="W14" s="9">
        <v>0.05</v>
      </c>
      <c r="X14" s="9">
        <v>72.900000000000006</v>
      </c>
      <c r="Y14" s="9">
        <v>67.7</v>
      </c>
      <c r="Z14" s="9">
        <v>1.72</v>
      </c>
      <c r="AA14" s="9">
        <v>278.39</v>
      </c>
      <c r="AB14" s="9">
        <v>0.46</v>
      </c>
      <c r="AC14" s="9">
        <v>40.11</v>
      </c>
      <c r="AD14" s="9">
        <v>0.13</v>
      </c>
      <c r="AE14" s="9">
        <v>36.76</v>
      </c>
      <c r="AF14" s="9">
        <v>3.4</v>
      </c>
      <c r="AG14" s="9">
        <v>23.39</v>
      </c>
      <c r="AH14" s="9">
        <v>-7.33</v>
      </c>
      <c r="AI14" s="9">
        <v>49.43</v>
      </c>
      <c r="AJ14" s="9">
        <v>11.44</v>
      </c>
      <c r="AK14" s="9">
        <v>102.51</v>
      </c>
      <c r="AL14" s="9">
        <v>8.02</v>
      </c>
      <c r="AM14" s="9">
        <v>-44.61</v>
      </c>
      <c r="AN14" s="9">
        <v>199.77</v>
      </c>
      <c r="AO14" s="9">
        <v>14.94</v>
      </c>
      <c r="AP14" s="9">
        <v>0</v>
      </c>
      <c r="AQ14" s="9">
        <v>7.06</v>
      </c>
      <c r="AR14" s="9">
        <v>7.56</v>
      </c>
      <c r="AS14" s="9">
        <v>4.92</v>
      </c>
      <c r="AT14" s="9">
        <v>0</v>
      </c>
      <c r="AU14" s="9">
        <v>42.09</v>
      </c>
      <c r="AV14" s="9">
        <v>-6.82</v>
      </c>
      <c r="AW14" s="9">
        <v>174.07</v>
      </c>
      <c r="AX14" s="9">
        <v>0</v>
      </c>
      <c r="AY14" s="9">
        <v>166.61</v>
      </c>
      <c r="AZ14" s="9">
        <v>6.99</v>
      </c>
      <c r="BA14" s="9">
        <v>0.71</v>
      </c>
      <c r="BB14" s="9">
        <v>60.5</v>
      </c>
      <c r="BC14" s="9">
        <v>0</v>
      </c>
      <c r="BD14" s="9">
        <v>424.85</v>
      </c>
      <c r="BE14" s="9">
        <v>101.18</v>
      </c>
      <c r="BF14" s="9"/>
      <c r="BG14" s="9">
        <f t="shared" si="1"/>
        <v>3201.9200000000005</v>
      </c>
      <c r="BH14" s="9">
        <f t="shared" si="0"/>
        <v>3.2019200000000003</v>
      </c>
      <c r="BI14" s="43"/>
    </row>
    <row r="15" spans="1:61">
      <c r="A15" s="5">
        <v>2015</v>
      </c>
      <c r="B15" s="9">
        <v>210.57</v>
      </c>
      <c r="C15" s="9">
        <v>57.74</v>
      </c>
      <c r="D15" s="9">
        <v>14.76</v>
      </c>
      <c r="E15" s="9">
        <v>86.08</v>
      </c>
      <c r="F15" s="9">
        <v>0</v>
      </c>
      <c r="G15" s="9">
        <v>2.06</v>
      </c>
      <c r="H15" s="9">
        <v>24.67</v>
      </c>
      <c r="I15" s="9">
        <v>0</v>
      </c>
      <c r="J15" s="9">
        <v>0.3</v>
      </c>
      <c r="K15" s="9">
        <v>-17.12</v>
      </c>
      <c r="L15" s="9">
        <v>0</v>
      </c>
      <c r="M15" s="9">
        <v>150.08000000000001</v>
      </c>
      <c r="N15" s="9">
        <v>213.71</v>
      </c>
      <c r="O15" s="9">
        <v>60.24</v>
      </c>
      <c r="P15" s="9">
        <v>20.329999999999998</v>
      </c>
      <c r="Q15" s="9">
        <v>80.81</v>
      </c>
      <c r="R15" s="9">
        <v>-13.04</v>
      </c>
      <c r="S15" s="9">
        <v>9.91</v>
      </c>
      <c r="T15" s="9">
        <v>175.29</v>
      </c>
      <c r="U15" s="9">
        <v>0</v>
      </c>
      <c r="V15" s="9">
        <v>48.79</v>
      </c>
      <c r="W15" s="9">
        <v>0</v>
      </c>
      <c r="X15" s="9">
        <v>283.22000000000003</v>
      </c>
      <c r="Y15" s="9">
        <v>-25.72</v>
      </c>
      <c r="Z15" s="9">
        <v>2.2400000000000002</v>
      </c>
      <c r="AA15" s="9">
        <v>281.81</v>
      </c>
      <c r="AB15" s="9">
        <v>0.08</v>
      </c>
      <c r="AC15" s="9">
        <v>98.18</v>
      </c>
      <c r="AD15" s="9">
        <v>-41.06</v>
      </c>
      <c r="AE15" s="9">
        <v>33.840000000000003</v>
      </c>
      <c r="AF15" s="9">
        <v>0.05</v>
      </c>
      <c r="AG15" s="9">
        <v>-34.01</v>
      </c>
      <c r="AH15" s="9">
        <v>2.16</v>
      </c>
      <c r="AI15" s="9">
        <v>154.77000000000001</v>
      </c>
      <c r="AJ15" s="9">
        <v>26.03</v>
      </c>
      <c r="AK15" s="9">
        <v>68.430000000000007</v>
      </c>
      <c r="AL15" s="9">
        <v>17.850000000000001</v>
      </c>
      <c r="AM15" s="9">
        <v>23.69</v>
      </c>
      <c r="AN15" s="9">
        <v>50.58</v>
      </c>
      <c r="AO15" s="9">
        <v>4.0599999999999996</v>
      </c>
      <c r="AP15" s="9">
        <v>0</v>
      </c>
      <c r="AQ15" s="9">
        <v>-7.94</v>
      </c>
      <c r="AR15" s="9">
        <v>49.58</v>
      </c>
      <c r="AS15" s="9">
        <v>8.07</v>
      </c>
      <c r="AT15" s="9">
        <v>0</v>
      </c>
      <c r="AU15" s="9">
        <v>233.17</v>
      </c>
      <c r="AV15" s="9">
        <v>13.08</v>
      </c>
      <c r="AW15" s="9">
        <v>31.71</v>
      </c>
      <c r="AX15" s="9">
        <v>0</v>
      </c>
      <c r="AY15" s="9">
        <v>226.32</v>
      </c>
      <c r="AZ15" s="9">
        <v>-1.73</v>
      </c>
      <c r="BA15" s="9">
        <v>5.64</v>
      </c>
      <c r="BB15" s="9">
        <v>205.34</v>
      </c>
      <c r="BC15" s="9">
        <v>0</v>
      </c>
      <c r="BD15" s="9">
        <v>96.55</v>
      </c>
      <c r="BE15" s="9">
        <v>46.75</v>
      </c>
      <c r="BF15" s="9"/>
      <c r="BG15" s="9">
        <f t="shared" si="1"/>
        <v>2977.9200000000005</v>
      </c>
      <c r="BH15" s="9">
        <f t="shared" si="0"/>
        <v>2.9779200000000006</v>
      </c>
      <c r="BI15" s="43"/>
    </row>
    <row r="16" spans="1:61">
      <c r="A16" s="5">
        <v>2016</v>
      </c>
      <c r="B16" s="9">
        <v>-99.89</v>
      </c>
      <c r="C16" s="9">
        <v>164.49</v>
      </c>
      <c r="D16" s="9">
        <v>9.9700000000000006</v>
      </c>
      <c r="E16" s="9">
        <v>106.2</v>
      </c>
      <c r="F16" s="9">
        <v>0.2</v>
      </c>
      <c r="G16" s="9">
        <v>2.39</v>
      </c>
      <c r="H16" s="9">
        <v>114.23</v>
      </c>
      <c r="I16" s="9">
        <v>0.05</v>
      </c>
      <c r="J16" s="9">
        <v>0.4</v>
      </c>
      <c r="K16" s="9">
        <v>-62.26</v>
      </c>
      <c r="L16" s="9">
        <v>0</v>
      </c>
      <c r="M16" s="9">
        <v>49.13</v>
      </c>
      <c r="N16" s="9">
        <v>-78.92</v>
      </c>
      <c r="O16" s="9">
        <v>56.53</v>
      </c>
      <c r="P16" s="9">
        <v>62.24</v>
      </c>
      <c r="Q16" s="9">
        <v>119.83</v>
      </c>
      <c r="R16" s="9">
        <v>-24.91</v>
      </c>
      <c r="S16" s="9">
        <v>68.42</v>
      </c>
      <c r="T16" s="9">
        <v>282.14</v>
      </c>
      <c r="U16" s="9">
        <v>0</v>
      </c>
      <c r="V16" s="9">
        <v>32.43</v>
      </c>
      <c r="W16" s="9">
        <v>2.2799999999999998</v>
      </c>
      <c r="X16" s="9">
        <v>490.61</v>
      </c>
      <c r="Y16" s="9">
        <v>36.67</v>
      </c>
      <c r="Z16" s="9">
        <v>0.61</v>
      </c>
      <c r="AA16" s="9">
        <v>29.67</v>
      </c>
      <c r="AB16" s="9">
        <v>0</v>
      </c>
      <c r="AC16" s="9">
        <v>11.14</v>
      </c>
      <c r="AD16" s="9">
        <v>-17.05</v>
      </c>
      <c r="AE16" s="9">
        <v>-6.55</v>
      </c>
      <c r="AF16" s="9">
        <v>2.4</v>
      </c>
      <c r="AG16" s="9">
        <v>12.95</v>
      </c>
      <c r="AH16" s="9">
        <v>108.79</v>
      </c>
      <c r="AI16" s="9">
        <v>72.33</v>
      </c>
      <c r="AJ16" s="9">
        <v>10.16</v>
      </c>
      <c r="AK16" s="34">
        <v>44.25</v>
      </c>
      <c r="AL16" s="9">
        <v>21.68</v>
      </c>
      <c r="AM16" s="9">
        <v>-23.56</v>
      </c>
      <c r="AN16" s="9">
        <v>108.5</v>
      </c>
      <c r="AO16" s="9">
        <v>-9.19</v>
      </c>
      <c r="AP16" s="9">
        <v>0</v>
      </c>
      <c r="AQ16" s="9">
        <v>19.850000000000001</v>
      </c>
      <c r="AR16" s="9">
        <v>50.41</v>
      </c>
      <c r="AS16" s="9">
        <v>-1.8</v>
      </c>
      <c r="AT16" s="9">
        <v>0</v>
      </c>
      <c r="AU16" s="9">
        <v>843.22</v>
      </c>
      <c r="AV16" s="9">
        <v>2.0299999999999998</v>
      </c>
      <c r="AW16" s="9">
        <v>-689.94</v>
      </c>
      <c r="AX16" s="9">
        <v>0</v>
      </c>
      <c r="AY16" s="9">
        <v>94.57</v>
      </c>
      <c r="AZ16" s="9">
        <v>2.38</v>
      </c>
      <c r="BA16" s="9">
        <v>-3.22</v>
      </c>
      <c r="BB16" s="9">
        <v>121.51</v>
      </c>
      <c r="BC16" s="9">
        <v>0</v>
      </c>
      <c r="BD16" s="9">
        <v>218.41</v>
      </c>
      <c r="BE16" s="9">
        <v>42.95</v>
      </c>
      <c r="BF16" s="9"/>
      <c r="BG16" s="9">
        <f t="shared" si="1"/>
        <v>2398.7300000000005</v>
      </c>
      <c r="BH16" s="9">
        <f t="shared" si="0"/>
        <v>2.3987300000000005</v>
      </c>
      <c r="BI16" s="43"/>
    </row>
    <row r="17" spans="1:61">
      <c r="A17" s="5">
        <v>2017</v>
      </c>
      <c r="B17" s="9">
        <v>-140.53</v>
      </c>
      <c r="C17" s="9">
        <v>637.54999999999995</v>
      </c>
      <c r="D17" s="9">
        <v>1.33</v>
      </c>
      <c r="E17" s="9">
        <v>-22.2</v>
      </c>
      <c r="F17" s="9">
        <v>0</v>
      </c>
      <c r="G17" s="9">
        <v>-0.57999999999999996</v>
      </c>
      <c r="H17" s="9">
        <v>87.99</v>
      </c>
      <c r="I17" s="9">
        <v>0</v>
      </c>
      <c r="J17" s="9">
        <v>0.42</v>
      </c>
      <c r="K17" s="9">
        <v>-23.05</v>
      </c>
      <c r="L17" s="9">
        <v>0</v>
      </c>
      <c r="M17" s="9">
        <v>284.17</v>
      </c>
      <c r="N17" s="9">
        <v>340.24</v>
      </c>
      <c r="O17" s="9">
        <v>112.69</v>
      </c>
      <c r="P17" s="9">
        <v>104.64</v>
      </c>
      <c r="Q17" s="9">
        <v>92.76</v>
      </c>
      <c r="R17" s="9">
        <v>71.11</v>
      </c>
      <c r="S17" s="9">
        <v>-0.13</v>
      </c>
      <c r="T17" s="9">
        <v>181.08</v>
      </c>
      <c r="U17" s="9">
        <v>0</v>
      </c>
      <c r="V17" s="9">
        <v>55.42</v>
      </c>
      <c r="W17" s="9">
        <v>2.3199999999999998</v>
      </c>
      <c r="X17" s="9">
        <v>44.2</v>
      </c>
      <c r="Y17" s="9">
        <v>286.56</v>
      </c>
      <c r="Z17" s="9">
        <v>6.23</v>
      </c>
      <c r="AA17" s="9">
        <v>410.1</v>
      </c>
      <c r="AB17" s="9">
        <v>0</v>
      </c>
      <c r="AC17" s="9">
        <v>39.82</v>
      </c>
      <c r="AD17" s="9">
        <v>-176.4</v>
      </c>
      <c r="AE17" s="9">
        <v>71.2</v>
      </c>
      <c r="AF17" s="9">
        <v>43.07</v>
      </c>
      <c r="AG17" s="9">
        <v>14.34</v>
      </c>
      <c r="AH17" s="9">
        <v>38.07</v>
      </c>
      <c r="AI17" s="9">
        <v>33.270000000000003</v>
      </c>
      <c r="AJ17" s="9">
        <v>59.86</v>
      </c>
      <c r="AK17" s="34">
        <v>117.47</v>
      </c>
      <c r="AL17" s="9">
        <v>20.09</v>
      </c>
      <c r="AM17" s="9">
        <v>50.84</v>
      </c>
      <c r="AN17" s="9">
        <v>137.94999999999999</v>
      </c>
      <c r="AO17" s="9">
        <v>9.8800000000000008</v>
      </c>
      <c r="AP17" s="9">
        <v>0</v>
      </c>
      <c r="AQ17" s="9">
        <v>65.41</v>
      </c>
      <c r="AR17" s="9">
        <v>27.05</v>
      </c>
      <c r="AS17" s="9">
        <v>16.27</v>
      </c>
      <c r="AT17" s="9">
        <v>0</v>
      </c>
      <c r="AU17" s="9">
        <v>317.36</v>
      </c>
      <c r="AV17" s="9">
        <v>12.21</v>
      </c>
      <c r="AW17" s="9">
        <v>254.87</v>
      </c>
      <c r="AX17" s="9">
        <v>0</v>
      </c>
      <c r="AY17" s="9">
        <v>132.46</v>
      </c>
      <c r="AZ17" s="9">
        <v>11.43</v>
      </c>
      <c r="BA17" s="9">
        <v>-0.82</v>
      </c>
      <c r="BB17" s="9">
        <v>79.040000000000006</v>
      </c>
      <c r="BC17" s="9">
        <v>0</v>
      </c>
      <c r="BD17" s="9">
        <v>305.8</v>
      </c>
      <c r="BE17" s="9">
        <v>-107.88</v>
      </c>
      <c r="BF17" s="9"/>
      <c r="BG17" s="9">
        <f t="shared" si="1"/>
        <v>4104.9799999999996</v>
      </c>
      <c r="BH17" s="9">
        <f t="shared" si="0"/>
        <v>4.1049799999999994</v>
      </c>
      <c r="BI17" s="43"/>
    </row>
    <row r="18" spans="1:61">
      <c r="A18" s="5">
        <v>2018</v>
      </c>
      <c r="B18" s="9">
        <v>178.65</v>
      </c>
      <c r="C18" s="9">
        <v>270.33999999999997</v>
      </c>
      <c r="D18" s="9">
        <v>4.8</v>
      </c>
      <c r="E18" s="9">
        <v>-4.8600000000000003</v>
      </c>
      <c r="F18" s="9">
        <v>0</v>
      </c>
      <c r="G18" s="9">
        <v>4.0599999999999996</v>
      </c>
      <c r="H18" s="9">
        <v>141.79</v>
      </c>
      <c r="I18" s="9">
        <v>0</v>
      </c>
      <c r="J18" s="9">
        <v>46.32</v>
      </c>
      <c r="K18" s="9">
        <v>67.77</v>
      </c>
      <c r="L18" s="9">
        <v>0.93</v>
      </c>
      <c r="M18" s="9">
        <v>-292.64</v>
      </c>
      <c r="N18" s="9">
        <v>643.01</v>
      </c>
      <c r="O18" s="9">
        <v>163.68</v>
      </c>
      <c r="P18" s="9">
        <v>-81.06</v>
      </c>
      <c r="Q18" s="9">
        <v>221.97</v>
      </c>
      <c r="R18" s="9">
        <v>3.8</v>
      </c>
      <c r="S18" s="9">
        <v>6.14</v>
      </c>
      <c r="T18" s="9">
        <v>341.25</v>
      </c>
      <c r="U18" s="9">
        <v>0</v>
      </c>
      <c r="V18" s="9">
        <v>-69.540000000000006</v>
      </c>
      <c r="W18" s="9">
        <v>14.43</v>
      </c>
      <c r="X18" s="9">
        <v>142.25</v>
      </c>
      <c r="Y18" s="9">
        <v>203.17</v>
      </c>
      <c r="Z18" s="9">
        <v>2.57</v>
      </c>
      <c r="AA18" s="9">
        <v>232.04</v>
      </c>
      <c r="AB18" s="9">
        <v>0</v>
      </c>
      <c r="AC18" s="9">
        <v>14.35</v>
      </c>
      <c r="AD18" s="9">
        <v>28.23</v>
      </c>
      <c r="AE18" s="9">
        <v>55.6</v>
      </c>
      <c r="AF18" s="9">
        <v>1.46</v>
      </c>
      <c r="AG18" s="9">
        <v>-84.04</v>
      </c>
      <c r="AH18" s="9">
        <v>23.23</v>
      </c>
      <c r="AI18" s="9">
        <v>178.21</v>
      </c>
      <c r="AJ18" s="9">
        <v>90.78</v>
      </c>
      <c r="AK18" s="9">
        <v>545.63</v>
      </c>
      <c r="AL18" s="9">
        <v>-24.82</v>
      </c>
      <c r="AM18" s="9">
        <v>115.44</v>
      </c>
      <c r="AN18" s="9">
        <v>194.7</v>
      </c>
      <c r="AO18" s="9">
        <v>45.42</v>
      </c>
      <c r="AP18" s="9">
        <v>0</v>
      </c>
      <c r="AQ18" s="9">
        <v>83.93</v>
      </c>
      <c r="AR18" s="9">
        <v>227.98</v>
      </c>
      <c r="AS18" s="9">
        <v>3.94</v>
      </c>
      <c r="AT18" s="9">
        <v>0</v>
      </c>
      <c r="AU18" s="9">
        <v>642.05999999999995</v>
      </c>
      <c r="AV18" s="9">
        <v>-13.12</v>
      </c>
      <c r="AW18" s="9">
        <v>57.12</v>
      </c>
      <c r="AX18" s="9">
        <v>0</v>
      </c>
      <c r="AY18" s="9">
        <v>177.47</v>
      </c>
      <c r="AZ18" s="9">
        <v>-6.59</v>
      </c>
      <c r="BA18" s="9">
        <v>5.96</v>
      </c>
      <c r="BB18" s="9">
        <v>225.8</v>
      </c>
      <c r="BC18" s="9">
        <v>0</v>
      </c>
      <c r="BD18" s="9">
        <v>523.73</v>
      </c>
      <c r="BE18" s="9">
        <v>53.83</v>
      </c>
      <c r="BF18" s="9"/>
      <c r="BG18" s="9">
        <v>5389.11</v>
      </c>
      <c r="BH18" s="9">
        <f t="shared" si="0"/>
        <v>5.3891099999999996</v>
      </c>
      <c r="BI18" s="43"/>
    </row>
    <row r="19" spans="1:61" s="1" customFormat="1">
      <c r="A19" s="40">
        <v>2019</v>
      </c>
      <c r="B19" s="44">
        <v>-123.62</v>
      </c>
      <c r="C19" s="44">
        <v>383.24</v>
      </c>
      <c r="D19" s="44">
        <v>-19.79</v>
      </c>
      <c r="E19" s="44">
        <v>6.82</v>
      </c>
      <c r="F19" s="44">
        <v>1.26</v>
      </c>
      <c r="G19" s="44">
        <v>-1.9</v>
      </c>
      <c r="H19" s="44">
        <v>-33.69</v>
      </c>
      <c r="I19" s="44">
        <v>1.24</v>
      </c>
      <c r="J19" s="44">
        <v>0.56000000000000005</v>
      </c>
      <c r="K19" s="44">
        <v>49.81</v>
      </c>
      <c r="L19" s="44">
        <v>0.13</v>
      </c>
      <c r="M19" s="44">
        <v>94.59</v>
      </c>
      <c r="N19" s="44">
        <v>930.96</v>
      </c>
      <c r="O19" s="44">
        <v>85.26</v>
      </c>
      <c r="P19" s="44">
        <v>26.64</v>
      </c>
      <c r="Q19" s="44">
        <v>10.96</v>
      </c>
      <c r="R19" s="44">
        <v>-44.6</v>
      </c>
      <c r="S19" s="44">
        <v>-0.56999999999999995</v>
      </c>
      <c r="T19" s="44">
        <v>375.3</v>
      </c>
      <c r="U19" s="9">
        <v>0</v>
      </c>
      <c r="V19" s="44">
        <v>16.66</v>
      </c>
      <c r="W19" s="44">
        <v>-4.51</v>
      </c>
      <c r="X19" s="44">
        <v>29.41</v>
      </c>
      <c r="Y19" s="44">
        <v>53.04</v>
      </c>
      <c r="Z19" s="44">
        <v>0</v>
      </c>
      <c r="AA19" s="44">
        <v>10.37</v>
      </c>
      <c r="AB19" s="44">
        <v>0</v>
      </c>
      <c r="AC19" s="44">
        <v>11.2</v>
      </c>
      <c r="AD19" s="44">
        <v>-129.34</v>
      </c>
      <c r="AE19" s="44">
        <v>-0.16</v>
      </c>
      <c r="AF19" s="44">
        <v>-100.58</v>
      </c>
      <c r="AG19" s="44">
        <v>18.489999999999998</v>
      </c>
      <c r="AH19" s="44">
        <v>-7.46</v>
      </c>
      <c r="AI19" s="44">
        <v>185.89</v>
      </c>
      <c r="AJ19" s="44">
        <v>-95.16</v>
      </c>
      <c r="AK19" s="44">
        <v>-46.7</v>
      </c>
      <c r="AL19" s="44">
        <v>-1.1000000000000001</v>
      </c>
      <c r="AM19" s="44">
        <v>178.36</v>
      </c>
      <c r="AN19" s="44">
        <v>123.27</v>
      </c>
      <c r="AO19" s="44">
        <v>17.010000000000002</v>
      </c>
      <c r="AP19" s="44">
        <v>0.06</v>
      </c>
      <c r="AQ19" s="44">
        <v>-84.88</v>
      </c>
      <c r="AR19" s="44">
        <v>1.98</v>
      </c>
      <c r="AS19" s="44">
        <v>0.76</v>
      </c>
      <c r="AT19" s="9">
        <v>0</v>
      </c>
      <c r="AU19" s="44">
        <v>338.91</v>
      </c>
      <c r="AV19" s="44">
        <v>5.49</v>
      </c>
      <c r="AW19" s="44">
        <v>-70.78</v>
      </c>
      <c r="AX19" s="9">
        <v>0</v>
      </c>
      <c r="AY19" s="44">
        <v>115.58</v>
      </c>
      <c r="AZ19" s="44">
        <v>8.2799999999999994</v>
      </c>
      <c r="BA19" s="44">
        <v>19.96</v>
      </c>
      <c r="BB19" s="44">
        <v>143.22</v>
      </c>
      <c r="BC19" s="9">
        <v>0</v>
      </c>
      <c r="BD19" s="44">
        <v>143.38999999999999</v>
      </c>
      <c r="BE19" s="44">
        <v>81.13</v>
      </c>
      <c r="BF19" s="44"/>
      <c r="BG19" s="9">
        <f>SUM(B19:BE19)</f>
        <v>2704.3900000000003</v>
      </c>
      <c r="BH19" s="9">
        <f t="shared" si="0"/>
        <v>2.7043900000000005</v>
      </c>
      <c r="BI19" s="43"/>
    </row>
    <row r="20" spans="1:61">
      <c r="A20" s="40">
        <v>2020</v>
      </c>
      <c r="B20" s="9">
        <v>18.644200000000001</v>
      </c>
      <c r="C20" s="9">
        <v>125.36</v>
      </c>
      <c r="D20" s="9">
        <v>10.64</v>
      </c>
      <c r="E20" s="9">
        <v>26.55</v>
      </c>
      <c r="F20" s="9">
        <v>0.35</v>
      </c>
      <c r="G20" s="9">
        <v>6.22</v>
      </c>
      <c r="H20" s="9">
        <v>44.71</v>
      </c>
      <c r="I20" s="9">
        <v>0.48</v>
      </c>
      <c r="J20" s="9">
        <v>0.14000000000000001</v>
      </c>
      <c r="K20" s="9">
        <v>98.39</v>
      </c>
      <c r="L20" s="9">
        <v>-0.05</v>
      </c>
      <c r="M20" s="9">
        <v>247.49</v>
      </c>
      <c r="N20" s="9">
        <v>611.51</v>
      </c>
      <c r="O20" s="9">
        <v>78.86</v>
      </c>
      <c r="P20" s="9">
        <v>-2.16</v>
      </c>
      <c r="Q20" s="9">
        <v>27.43</v>
      </c>
      <c r="R20" s="9">
        <v>-49.12</v>
      </c>
      <c r="S20" s="9">
        <v>44.61</v>
      </c>
      <c r="T20" s="9">
        <v>310.8</v>
      </c>
      <c r="U20" s="9">
        <v>0</v>
      </c>
      <c r="V20" s="9">
        <v>7.78</v>
      </c>
      <c r="W20" s="9">
        <v>2.79</v>
      </c>
      <c r="X20" s="9">
        <v>-6.71</v>
      </c>
      <c r="Y20" s="9">
        <v>-295.12009999999998</v>
      </c>
      <c r="Z20" s="9">
        <v>-2.44</v>
      </c>
      <c r="AA20" s="9">
        <v>629.62</v>
      </c>
      <c r="AB20" s="9">
        <v>11.65</v>
      </c>
      <c r="AC20" s="9">
        <v>33.46</v>
      </c>
      <c r="AD20" s="9">
        <v>72.89</v>
      </c>
      <c r="AE20" s="9">
        <v>135.97649999999999</v>
      </c>
      <c r="AF20" s="9">
        <v>9.02</v>
      </c>
      <c r="AG20" s="9">
        <v>18.04</v>
      </c>
      <c r="AH20" s="9">
        <v>53.2</v>
      </c>
      <c r="AI20" s="9">
        <v>45.77</v>
      </c>
      <c r="AJ20" s="9">
        <v>128.13999999999999</v>
      </c>
      <c r="AK20" s="9">
        <v>43.28</v>
      </c>
      <c r="AL20" s="9">
        <v>1.71</v>
      </c>
      <c r="AM20" s="9">
        <v>235.14</v>
      </c>
      <c r="AN20" s="9">
        <v>308.935</v>
      </c>
      <c r="AO20" s="9">
        <v>-6.55</v>
      </c>
      <c r="AP20" s="9">
        <v>1.55</v>
      </c>
      <c r="AQ20" s="9">
        <v>213.4</v>
      </c>
      <c r="AR20" s="9">
        <v>87.55</v>
      </c>
      <c r="AS20" s="9">
        <v>-8.32</v>
      </c>
      <c r="AT20" s="9">
        <v>0</v>
      </c>
      <c r="AU20" s="9">
        <v>400.43320464999999</v>
      </c>
      <c r="AV20" s="9">
        <v>2.68</v>
      </c>
      <c r="AW20" s="9">
        <v>2.8294999999999999</v>
      </c>
      <c r="AX20" s="9">
        <v>0</v>
      </c>
      <c r="AY20" s="9">
        <v>107.57</v>
      </c>
      <c r="AZ20" s="9">
        <v>9.11</v>
      </c>
      <c r="BA20" s="9">
        <v>-6.92</v>
      </c>
      <c r="BB20" s="9">
        <v>97.78</v>
      </c>
      <c r="BC20" s="9">
        <v>0</v>
      </c>
      <c r="BD20" s="9">
        <v>214.26</v>
      </c>
      <c r="BE20" s="9">
        <v>76.25</v>
      </c>
      <c r="BF20" s="9"/>
      <c r="BG20" s="9">
        <f>SUM(B20:BE20)</f>
        <v>4225.6083046499989</v>
      </c>
      <c r="BH20" s="9">
        <f t="shared" si="0"/>
        <v>4.2256083046499988</v>
      </c>
      <c r="BI20" s="43"/>
    </row>
    <row r="21" spans="1:61">
      <c r="A21" s="40">
        <v>2021</v>
      </c>
      <c r="B21" s="9">
        <v>184.71</v>
      </c>
      <c r="C21" s="9">
        <v>123.49</v>
      </c>
      <c r="D21" s="9">
        <v>32.51</v>
      </c>
      <c r="E21" s="9">
        <v>-14.01</v>
      </c>
      <c r="F21" s="9">
        <v>5.28</v>
      </c>
      <c r="G21" s="9">
        <v>8.61</v>
      </c>
      <c r="H21" s="9">
        <v>-23.44</v>
      </c>
      <c r="I21" s="9">
        <v>-0.41</v>
      </c>
      <c r="J21" s="9">
        <v>-0.9</v>
      </c>
      <c r="K21" s="9">
        <v>93.5</v>
      </c>
      <c r="L21" s="9">
        <v>-0.16</v>
      </c>
      <c r="M21" s="9">
        <v>166.11</v>
      </c>
      <c r="N21" s="9">
        <v>1045.75</v>
      </c>
      <c r="O21" s="9">
        <v>64.17</v>
      </c>
      <c r="P21" s="9">
        <v>8.5500000000000007</v>
      </c>
      <c r="Q21" s="9">
        <v>195.71</v>
      </c>
      <c r="R21" s="9">
        <v>0.22</v>
      </c>
      <c r="S21" s="9">
        <v>37.729999999999997</v>
      </c>
      <c r="T21" s="9">
        <v>-90.39</v>
      </c>
      <c r="U21" s="9">
        <v>0</v>
      </c>
      <c r="V21" s="9">
        <v>-18.190000000000001</v>
      </c>
      <c r="W21" s="9">
        <v>0.47</v>
      </c>
      <c r="X21" s="9">
        <v>127.75</v>
      </c>
      <c r="Y21" s="9">
        <v>487.17</v>
      </c>
      <c r="Z21" s="9">
        <v>0.08</v>
      </c>
      <c r="AA21" s="9">
        <v>348.22</v>
      </c>
      <c r="AB21" s="9">
        <v>10.45</v>
      </c>
      <c r="AC21" s="9">
        <v>6.78</v>
      </c>
      <c r="AD21" s="9">
        <v>-13.22</v>
      </c>
      <c r="AE21" s="9">
        <v>-9.6199999999999992</v>
      </c>
      <c r="AF21" s="9">
        <v>14.95</v>
      </c>
      <c r="AG21" s="9">
        <v>16.22</v>
      </c>
      <c r="AH21" s="9">
        <v>-12.29</v>
      </c>
      <c r="AI21" s="9">
        <v>238.56</v>
      </c>
      <c r="AJ21" s="9">
        <v>33.22</v>
      </c>
      <c r="AK21" s="9">
        <v>-4.03</v>
      </c>
      <c r="AL21" s="9">
        <v>8.07</v>
      </c>
      <c r="AM21" s="9">
        <v>282.52</v>
      </c>
      <c r="AN21" s="9">
        <v>201.67</v>
      </c>
      <c r="AO21" s="9">
        <v>36.14</v>
      </c>
      <c r="AP21" s="9">
        <v>0</v>
      </c>
      <c r="AQ21" s="9">
        <v>11.77</v>
      </c>
      <c r="AR21" s="9">
        <v>112.81</v>
      </c>
      <c r="AS21" s="9">
        <v>12.32</v>
      </c>
      <c r="AT21" s="9">
        <v>0</v>
      </c>
      <c r="AU21" s="9">
        <v>363.59</v>
      </c>
      <c r="AV21" s="9">
        <v>8.56</v>
      </c>
      <c r="AW21" s="9">
        <v>94.29</v>
      </c>
      <c r="AX21" s="9">
        <v>0</v>
      </c>
      <c r="AY21" s="9">
        <v>101.74</v>
      </c>
      <c r="AZ21" s="9">
        <v>-4.9000000000000004</v>
      </c>
      <c r="BA21" s="9">
        <v>6.52</v>
      </c>
      <c r="BB21" s="9">
        <v>2.1</v>
      </c>
      <c r="BC21" s="9">
        <v>0</v>
      </c>
      <c r="BD21" s="9">
        <v>582.79999999999995</v>
      </c>
      <c r="BE21" s="9">
        <v>103.1</v>
      </c>
      <c r="BF21" s="9"/>
      <c r="BG21" s="9">
        <f>SUM(B21:BE21)</f>
        <v>4986.6500000000015</v>
      </c>
      <c r="BH21" s="9">
        <f t="shared" si="0"/>
        <v>4.9866500000000018</v>
      </c>
      <c r="BI21" s="43"/>
    </row>
    <row r="22" spans="1:61" s="36" customFormat="1">
      <c r="A22" s="40">
        <v>2022</v>
      </c>
      <c r="B22" s="51">
        <v>21.45</v>
      </c>
      <c r="C22" s="51">
        <v>-315</v>
      </c>
      <c r="D22" s="51">
        <v>80.44</v>
      </c>
      <c r="E22" s="51">
        <v>9.77</v>
      </c>
      <c r="F22" s="51">
        <v>2.8</v>
      </c>
      <c r="G22" s="51">
        <v>2.97</v>
      </c>
      <c r="H22" s="51">
        <v>-110.99</v>
      </c>
      <c r="I22" s="51">
        <v>0.3</v>
      </c>
      <c r="J22" s="9">
        <v>0</v>
      </c>
      <c r="K22" s="51">
        <v>-116.68</v>
      </c>
      <c r="L22" s="51">
        <v>0.53</v>
      </c>
      <c r="M22" s="51">
        <v>-81.099999999999994</v>
      </c>
      <c r="N22" s="51">
        <v>391.11</v>
      </c>
      <c r="O22" s="51">
        <v>223.16</v>
      </c>
      <c r="P22" s="51">
        <v>4.2300000000000004</v>
      </c>
      <c r="Q22" s="51">
        <v>229.79</v>
      </c>
      <c r="R22" s="51">
        <v>-40.51</v>
      </c>
      <c r="S22" s="51">
        <v>147</v>
      </c>
      <c r="T22" s="51">
        <v>-139.16999999999999</v>
      </c>
      <c r="U22" s="9">
        <v>0</v>
      </c>
      <c r="V22" s="51">
        <v>43.01</v>
      </c>
      <c r="W22" s="51">
        <v>2.54</v>
      </c>
      <c r="X22" s="51">
        <v>88.53</v>
      </c>
      <c r="Y22" s="51">
        <v>39.11</v>
      </c>
      <c r="Z22" s="51">
        <v>0.81</v>
      </c>
      <c r="AA22" s="51">
        <v>-322.83999999999997</v>
      </c>
      <c r="AB22" s="51">
        <v>5.57</v>
      </c>
      <c r="AC22" s="51">
        <v>12.16</v>
      </c>
      <c r="AD22" s="51">
        <v>-2.79</v>
      </c>
      <c r="AE22" s="51">
        <v>-62.39</v>
      </c>
      <c r="AF22" s="51">
        <v>25.81</v>
      </c>
      <c r="AG22" s="51">
        <v>53.19</v>
      </c>
      <c r="AH22" s="51">
        <v>27.14</v>
      </c>
      <c r="AI22" s="51">
        <v>104.05</v>
      </c>
      <c r="AJ22" s="51">
        <v>1.58</v>
      </c>
      <c r="AK22" s="51">
        <v>74.17</v>
      </c>
      <c r="AL22" s="51">
        <v>8.98</v>
      </c>
      <c r="AM22" s="51">
        <v>567.05999999999995</v>
      </c>
      <c r="AN22" s="51">
        <v>119.64</v>
      </c>
      <c r="AO22" s="51">
        <v>-14.46</v>
      </c>
      <c r="AP22" s="9">
        <v>0</v>
      </c>
      <c r="AQ22" s="51">
        <v>-211.22</v>
      </c>
      <c r="AR22" s="51">
        <v>15.46</v>
      </c>
      <c r="AS22" s="51">
        <v>-22.78</v>
      </c>
      <c r="AT22" s="9">
        <v>0</v>
      </c>
      <c r="AU22" s="51">
        <v>683.09</v>
      </c>
      <c r="AV22" s="51">
        <v>-2.16</v>
      </c>
      <c r="AW22" s="51">
        <v>-171.9</v>
      </c>
      <c r="AX22" s="9">
        <v>0</v>
      </c>
      <c r="AY22" s="51">
        <v>51.73</v>
      </c>
      <c r="AZ22" s="51">
        <v>8.59</v>
      </c>
      <c r="BA22" s="51">
        <v>-5.56</v>
      </c>
      <c r="BB22" s="51">
        <v>106.01</v>
      </c>
      <c r="BC22" s="9">
        <v>0</v>
      </c>
      <c r="BD22" s="51">
        <v>191.46</v>
      </c>
      <c r="BE22" s="51">
        <v>88.13</v>
      </c>
      <c r="BF22" s="51"/>
      <c r="BG22" s="9">
        <f>SUM(B22:BE22)</f>
        <v>1811.8199999999997</v>
      </c>
      <c r="BH22" s="9">
        <f t="shared" si="0"/>
        <v>1.8118199999999998</v>
      </c>
      <c r="BI22" s="58"/>
    </row>
    <row r="23" spans="1:61">
      <c r="A23" s="41"/>
      <c r="B23" s="9"/>
      <c r="C23" s="9"/>
      <c r="D23" s="9"/>
      <c r="E23" s="9"/>
      <c r="F23" s="9"/>
      <c r="G23" s="9"/>
      <c r="H23" s="9"/>
      <c r="I23" s="9"/>
      <c r="J23" s="9"/>
      <c r="K23" s="9"/>
      <c r="L23" s="42"/>
      <c r="M23" s="9"/>
      <c r="N23" s="9"/>
      <c r="O23" s="9"/>
      <c r="P23" s="42"/>
      <c r="Q23" s="9"/>
      <c r="R23" s="42"/>
      <c r="S23" s="9"/>
      <c r="T23" s="9"/>
      <c r="V23" s="9"/>
      <c r="W23" s="9"/>
      <c r="X23" s="42"/>
      <c r="Y23" s="42"/>
      <c r="Z23" s="42"/>
      <c r="AA23" s="9"/>
      <c r="AB23" s="9"/>
      <c r="AC23" s="9"/>
      <c r="AD23" s="9"/>
      <c r="AE23" s="9"/>
      <c r="AF23" s="9"/>
      <c r="AG23" s="9"/>
      <c r="AH23" s="9"/>
      <c r="AI23" s="9"/>
      <c r="AJ23" s="9"/>
      <c r="AK23" s="9"/>
      <c r="AL23" s="9"/>
      <c r="AM23" s="9"/>
      <c r="AN23" s="9"/>
      <c r="AO23" s="42"/>
      <c r="AP23" s="9"/>
      <c r="AQ23" s="9"/>
      <c r="AR23" s="9"/>
      <c r="AS23" s="42"/>
      <c r="AU23" s="9"/>
      <c r="AV23" s="9"/>
      <c r="AW23" s="9"/>
      <c r="AY23" s="9"/>
      <c r="AZ23" s="9"/>
      <c r="BA23" s="42"/>
      <c r="BB23" s="9"/>
      <c r="BD23" s="9"/>
      <c r="BE23" s="9"/>
      <c r="BF23" s="9"/>
    </row>
    <row r="24" spans="1:61">
      <c r="A24" t="s">
        <v>70</v>
      </c>
    </row>
    <row r="25" spans="1:61">
      <c r="A25" t="s">
        <v>71</v>
      </c>
    </row>
    <row r="26" spans="1:61">
      <c r="A26" t="s">
        <v>99</v>
      </c>
    </row>
    <row r="27" spans="1:61">
      <c r="A27" t="s">
        <v>100</v>
      </c>
    </row>
    <row r="29" spans="1:61">
      <c r="A29" s="36"/>
    </row>
    <row r="42" spans="60:60">
      <c r="BH42" t="s">
        <v>61</v>
      </c>
    </row>
  </sheetData>
  <phoneticPr fontId="15" type="noConversion"/>
  <pageMargins left="0.7" right="0.7" top="0.75" bottom="0.75" header="0.3" footer="0.3"/>
  <pageSetup orientation="portrait"/>
  <ignoredErrors>
    <ignoredError sqref="BG3:BG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35"/>
  <sheetViews>
    <sheetView zoomScaleNormal="100" workbookViewId="0">
      <pane xSplit="1" ySplit="3" topLeftCell="B4" activePane="bottomRight" state="frozen"/>
      <selection pane="topRight" activeCell="B1" sqref="B1"/>
      <selection pane="bottomLeft" activeCell="A4" sqref="A4"/>
      <selection pane="bottomRight" activeCell="A20" sqref="A20"/>
    </sheetView>
  </sheetViews>
  <sheetFormatPr baseColWidth="10" defaultColWidth="8.83203125" defaultRowHeight="15"/>
  <cols>
    <col min="1" max="1" width="17.5" customWidth="1"/>
    <col min="2" max="15" width="9.6640625" customWidth="1"/>
    <col min="17" max="17" width="9.6640625" bestFit="1" customWidth="1"/>
  </cols>
  <sheetData>
    <row r="1" spans="1:61">
      <c r="A1" s="7" t="s">
        <v>88</v>
      </c>
      <c r="B1" s="11"/>
      <c r="C1" s="11"/>
      <c r="D1" s="11"/>
      <c r="E1" s="11"/>
      <c r="F1" s="11"/>
      <c r="G1" s="11"/>
      <c r="H1" s="11"/>
      <c r="I1" s="11"/>
      <c r="J1" s="11"/>
      <c r="K1" s="11"/>
      <c r="L1" s="11"/>
      <c r="M1" s="11"/>
      <c r="N1" s="11"/>
      <c r="O1" s="11"/>
    </row>
    <row r="2" spans="1:61" ht="72.5" customHeight="1">
      <c r="A2" s="1"/>
      <c r="B2" s="60" t="s">
        <v>84</v>
      </c>
      <c r="C2" s="61"/>
      <c r="D2" s="62" t="s">
        <v>85</v>
      </c>
      <c r="E2" s="63"/>
      <c r="F2" s="63" t="s">
        <v>86</v>
      </c>
      <c r="G2" s="63"/>
      <c r="H2" s="59" t="s">
        <v>87</v>
      </c>
      <c r="I2" s="59"/>
      <c r="J2" s="59" t="s">
        <v>90</v>
      </c>
      <c r="K2" s="59"/>
      <c r="L2" s="59" t="s">
        <v>91</v>
      </c>
      <c r="M2" s="59"/>
      <c r="N2" s="59" t="s">
        <v>58</v>
      </c>
      <c r="O2" s="59"/>
      <c r="Q2" s="10" t="s">
        <v>103</v>
      </c>
      <c r="R2" s="10"/>
    </row>
    <row r="3" spans="1:61">
      <c r="A3" s="1"/>
      <c r="B3" s="28" t="s">
        <v>102</v>
      </c>
      <c r="C3" s="28" t="s">
        <v>89</v>
      </c>
      <c r="D3" s="28" t="s">
        <v>102</v>
      </c>
      <c r="E3" s="28" t="s">
        <v>89</v>
      </c>
      <c r="F3" s="28" t="s">
        <v>102</v>
      </c>
      <c r="G3" s="28" t="s">
        <v>89</v>
      </c>
      <c r="H3" s="28" t="s">
        <v>102</v>
      </c>
      <c r="I3" s="28" t="s">
        <v>89</v>
      </c>
      <c r="J3" s="28" t="s">
        <v>102</v>
      </c>
      <c r="K3" s="28" t="s">
        <v>89</v>
      </c>
      <c r="L3" s="28" t="s">
        <v>102</v>
      </c>
      <c r="M3" s="28" t="s">
        <v>89</v>
      </c>
      <c r="N3" s="28" t="s">
        <v>102</v>
      </c>
      <c r="O3" s="28" t="s">
        <v>89</v>
      </c>
      <c r="Q3" s="30"/>
      <c r="R3" s="30"/>
    </row>
    <row r="4" spans="1:61">
      <c r="A4" s="4">
        <v>2013</v>
      </c>
      <c r="B4" s="9">
        <v>6.8381999999999987</v>
      </c>
      <c r="C4" s="37">
        <v>0.26100000000000001</v>
      </c>
      <c r="D4" s="9">
        <v>6.9167999999999994</v>
      </c>
      <c r="E4" s="37">
        <v>0.26400000000000001</v>
      </c>
      <c r="F4" s="9">
        <v>3.5107999999999997</v>
      </c>
      <c r="G4" s="37">
        <v>0.13400000000000001</v>
      </c>
      <c r="H4" s="9">
        <v>3.6679999999999993</v>
      </c>
      <c r="I4" s="37">
        <v>0.14000000000000001</v>
      </c>
      <c r="J4" s="9">
        <v>1.3361999999999996</v>
      </c>
      <c r="K4" s="37">
        <v>5.0999999999999997E-2</v>
      </c>
      <c r="L4" s="37"/>
      <c r="M4" s="37"/>
      <c r="N4" s="9">
        <f>O4*$Q$4</f>
        <v>39.29999999999999</v>
      </c>
      <c r="O4" s="9">
        <v>0.15</v>
      </c>
      <c r="P4" s="32"/>
      <c r="Q4" s="9">
        <f>222.7/SUM(C4,E4,G4,I4,K4)</f>
        <v>261.99999999999994</v>
      </c>
    </row>
    <row r="5" spans="1:61">
      <c r="A5" s="4">
        <v>2014</v>
      </c>
      <c r="B5" s="9">
        <v>7.9904796163069536</v>
      </c>
      <c r="C5" s="37">
        <v>0.247</v>
      </c>
      <c r="D5" s="9">
        <v>7.9257793764987996</v>
      </c>
      <c r="E5" s="37">
        <v>0.245</v>
      </c>
      <c r="F5" s="9">
        <v>4.3996163069544361</v>
      </c>
      <c r="G5" s="37">
        <v>0.13600000000000001</v>
      </c>
      <c r="H5" s="9">
        <v>5.3054196642685847</v>
      </c>
      <c r="I5" s="37">
        <v>0.16400000000000001</v>
      </c>
      <c r="J5" s="9">
        <v>1.3587050359712229</v>
      </c>
      <c r="K5" s="37">
        <v>4.2000000000000003E-2</v>
      </c>
      <c r="L5" s="37"/>
      <c r="M5" s="37"/>
      <c r="N5" s="9">
        <f>$Q$5*O5</f>
        <v>53.701199040767357</v>
      </c>
      <c r="O5" s="37">
        <f>1-SUM(C5,E5,G5,I5,K5)</f>
        <v>0.16599999999999993</v>
      </c>
      <c r="Q5" s="9">
        <f>269.8/SUM(C5,E5,G5,I5,K5)</f>
        <v>323.50119904076735</v>
      </c>
      <c r="R5" s="31"/>
    </row>
    <row r="6" spans="1:61">
      <c r="A6" s="5">
        <v>2015</v>
      </c>
      <c r="B6" s="9">
        <v>9.51</v>
      </c>
      <c r="C6" s="37">
        <v>0.27400000000000002</v>
      </c>
      <c r="D6" s="9">
        <v>9.5400000000000009</v>
      </c>
      <c r="E6" s="37">
        <v>0.27500000000000002</v>
      </c>
      <c r="F6" s="9">
        <v>4.63</v>
      </c>
      <c r="G6" s="37">
        <v>0.13300000000000001</v>
      </c>
      <c r="H6" s="9">
        <v>3.4200000000000004</v>
      </c>
      <c r="I6" s="37">
        <v>9.9000000000000005E-2</v>
      </c>
      <c r="J6" s="9">
        <v>1.46</v>
      </c>
      <c r="K6" s="37">
        <v>4.2000000000000003E-2</v>
      </c>
      <c r="L6" s="37"/>
      <c r="M6" s="37"/>
      <c r="N6" s="9">
        <f>SUM(B6,D6,F6,H6,J6)/SUM(C6,E6,G6,I6,K6)-SUM(B6,D6,F6,H6,J6)</f>
        <v>6.1423086269744829</v>
      </c>
      <c r="O6" s="37">
        <f>1-SUM(C6,E6,G6,I6,K6)</f>
        <v>0.17699999999999994</v>
      </c>
      <c r="Q6" s="9">
        <f>SUM(B6,D6,F6,H6,J6,N6)</f>
        <v>34.702308626974485</v>
      </c>
      <c r="R6" s="31"/>
    </row>
    <row r="7" spans="1:61">
      <c r="A7" s="5">
        <v>2016</v>
      </c>
      <c r="B7" s="9">
        <v>11.3</v>
      </c>
      <c r="C7" s="38">
        <v>0.28299999999999997</v>
      </c>
      <c r="D7" s="9">
        <v>10.41</v>
      </c>
      <c r="E7" s="38">
        <v>0.26100000000000001</v>
      </c>
      <c r="F7" s="9">
        <v>5.09</v>
      </c>
      <c r="G7" s="38">
        <v>0.128</v>
      </c>
      <c r="H7" s="9">
        <v>4.5600000000000005</v>
      </c>
      <c r="I7" s="38">
        <v>0.114</v>
      </c>
      <c r="J7" s="9">
        <v>1.9100000000000001</v>
      </c>
      <c r="K7" s="38">
        <v>4.8000000000000001E-2</v>
      </c>
      <c r="L7" s="38"/>
      <c r="M7" s="38"/>
      <c r="N7" s="9">
        <f>SUM(B7,D7,F7,H7,J7)/SUM(C7,E7,G7,I7,K7)-SUM(B7,D7,F7,H7,J7)</f>
        <v>6.6220863309352467</v>
      </c>
      <c r="O7" s="37">
        <f>1-SUM(C7,E7,G7,I7,K7)</f>
        <v>0.16599999999999993</v>
      </c>
      <c r="Q7" s="9">
        <f>SUM(B7,D7,F7,H7,J7,N7)</f>
        <v>39.892086330935243</v>
      </c>
      <c r="R7" s="31"/>
    </row>
    <row r="8" spans="1:61">
      <c r="A8" s="33">
        <v>2017</v>
      </c>
      <c r="B8" s="9">
        <v>12.88</v>
      </c>
      <c r="C8" s="38">
        <v>0.29799999999999999</v>
      </c>
      <c r="D8" s="9">
        <v>9.76</v>
      </c>
      <c r="E8" s="38">
        <v>0.22500000000000001</v>
      </c>
      <c r="F8" s="9">
        <v>6.08</v>
      </c>
      <c r="G8" s="38">
        <v>0.14000000000000001</v>
      </c>
      <c r="H8" s="9">
        <v>5.71</v>
      </c>
      <c r="I8" s="38">
        <v>0.13200000000000001</v>
      </c>
      <c r="K8" s="37"/>
      <c r="L8" s="9">
        <v>2.31</v>
      </c>
      <c r="M8" s="38">
        <v>5.2999999999999999E-2</v>
      </c>
      <c r="N8" s="9">
        <f t="shared" ref="N8:N13" si="0">SUM(B8,D8,F8,H8,L8)/SUM(C8,E8,G8,I8,M8)-SUM(B8,D8,F8,H8,L8)</f>
        <v>6.5854716981132029</v>
      </c>
      <c r="O8" s="37">
        <f t="shared" ref="O8:O13" si="1">1-SUM(C8,E8,G8,I8,M8)</f>
        <v>0.15199999999999991</v>
      </c>
      <c r="Q8" s="9">
        <f t="shared" ref="Q8:Q13" si="2">SUM(B8,D8,F8,H8,L8,N8)</f>
        <v>43.325471698113205</v>
      </c>
      <c r="R8" s="31"/>
    </row>
    <row r="9" spans="1:61">
      <c r="A9" s="33">
        <v>2018</v>
      </c>
      <c r="B9" s="9">
        <v>14.76</v>
      </c>
      <c r="C9" s="32">
        <v>0.32</v>
      </c>
      <c r="D9" s="9">
        <v>10.48</v>
      </c>
      <c r="E9" s="32">
        <v>0.22700000000000001</v>
      </c>
      <c r="F9" s="9">
        <v>5.9700000000000006</v>
      </c>
      <c r="G9" s="32">
        <v>0.13</v>
      </c>
      <c r="H9" s="9">
        <v>5.07</v>
      </c>
      <c r="I9" s="32">
        <v>0.11</v>
      </c>
      <c r="L9" s="9">
        <v>2.9699999999999998</v>
      </c>
      <c r="M9" s="32">
        <v>6.4000000000000001E-2</v>
      </c>
      <c r="N9" s="9">
        <f t="shared" si="0"/>
        <v>6.8722091656874298</v>
      </c>
      <c r="O9" s="37">
        <f t="shared" si="1"/>
        <v>0.14900000000000002</v>
      </c>
      <c r="Q9" s="9">
        <f t="shared" si="2"/>
        <v>46.12220916568743</v>
      </c>
    </row>
    <row r="10" spans="1:61">
      <c r="A10" s="33">
        <v>2019</v>
      </c>
      <c r="B10" s="9">
        <v>13.59</v>
      </c>
      <c r="C10" s="32">
        <v>0.30599999999999999</v>
      </c>
      <c r="D10" s="9">
        <v>11.02</v>
      </c>
      <c r="E10" s="32">
        <v>0.248</v>
      </c>
      <c r="F10" s="9">
        <v>5.59</v>
      </c>
      <c r="G10" s="32">
        <v>0.126</v>
      </c>
      <c r="H10" s="9">
        <v>5.24</v>
      </c>
      <c r="I10" s="32">
        <v>0.11799999999999999</v>
      </c>
      <c r="L10" s="9">
        <v>2.4899999999999998</v>
      </c>
      <c r="M10" s="32">
        <v>5.6000000000000001E-2</v>
      </c>
      <c r="N10" s="9">
        <f t="shared" si="0"/>
        <v>6.4845199063231789</v>
      </c>
      <c r="O10" s="37">
        <f t="shared" si="1"/>
        <v>0.14599999999999991</v>
      </c>
      <c r="Q10" s="9">
        <f t="shared" si="2"/>
        <v>44.414519906323179</v>
      </c>
    </row>
    <row r="11" spans="1:61">
      <c r="A11" s="33">
        <v>2020</v>
      </c>
      <c r="B11" s="9">
        <v>15.15</v>
      </c>
      <c r="C11" s="32">
        <v>0.34899999999999998</v>
      </c>
      <c r="D11" s="9">
        <v>8.9400000000000013</v>
      </c>
      <c r="E11" s="32">
        <v>0.20599999999999999</v>
      </c>
      <c r="F11" s="9">
        <v>6.13</v>
      </c>
      <c r="G11" s="32">
        <v>0.14099999999999999</v>
      </c>
      <c r="H11" s="9">
        <v>4.1399999999999997</v>
      </c>
      <c r="I11" s="32">
        <v>9.6000000000000002E-2</v>
      </c>
      <c r="L11" s="9">
        <v>2.35</v>
      </c>
      <c r="M11" s="32">
        <v>5.4000000000000006E-2</v>
      </c>
      <c r="N11" s="9">
        <f t="shared" si="0"/>
        <v>6.6824349881796721</v>
      </c>
      <c r="O11" s="37">
        <f t="shared" si="1"/>
        <v>0.15400000000000003</v>
      </c>
      <c r="Q11" s="9">
        <f t="shared" si="2"/>
        <v>43.392434988179673</v>
      </c>
    </row>
    <row r="12" spans="1:61">
      <c r="A12" s="40">
        <v>2021</v>
      </c>
      <c r="B12" s="9">
        <v>16.34</v>
      </c>
      <c r="C12" s="32">
        <v>0.37</v>
      </c>
      <c r="D12" s="9">
        <v>9.99</v>
      </c>
      <c r="E12" s="37">
        <v>0.22600000000000001</v>
      </c>
      <c r="F12" s="9">
        <v>5.93</v>
      </c>
      <c r="G12" s="37">
        <v>0.13400000000000001</v>
      </c>
      <c r="H12" s="9">
        <v>4.2</v>
      </c>
      <c r="I12" s="37">
        <v>9.5000000000000001E-2</v>
      </c>
      <c r="J12" s="9"/>
      <c r="K12" s="9"/>
      <c r="L12" s="9">
        <v>2.04</v>
      </c>
      <c r="M12" s="32">
        <v>4.5999999999999999E-2</v>
      </c>
      <c r="N12" s="20">
        <f t="shared" si="0"/>
        <v>5.702066590126293</v>
      </c>
      <c r="O12" s="37">
        <f t="shared" si="1"/>
        <v>0.129</v>
      </c>
      <c r="P12" s="9"/>
      <c r="Q12" s="9">
        <f t="shared" si="2"/>
        <v>44.202066590126293</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H12" s="9"/>
      <c r="BI12" s="9"/>
    </row>
    <row r="13" spans="1:61">
      <c r="A13" s="40">
        <v>2022</v>
      </c>
      <c r="B13" s="9">
        <v>13.62</v>
      </c>
      <c r="C13" s="32">
        <v>0.33300000000000002</v>
      </c>
      <c r="D13" s="9">
        <v>9.7200000000000006</v>
      </c>
      <c r="E13" s="37">
        <v>0.23799999999999999</v>
      </c>
      <c r="F13" s="9">
        <v>5.0600000000000005</v>
      </c>
      <c r="G13" s="37">
        <v>0.124</v>
      </c>
      <c r="H13" s="9">
        <v>4.4000000000000004</v>
      </c>
      <c r="I13" s="37">
        <v>0.107</v>
      </c>
      <c r="J13" s="9"/>
      <c r="K13" s="9"/>
      <c r="L13" s="9">
        <v>2.16</v>
      </c>
      <c r="M13" s="32">
        <v>5.2999999999999999E-2</v>
      </c>
      <c r="N13" s="20">
        <f t="shared" si="0"/>
        <v>5.928888888888892</v>
      </c>
      <c r="O13" s="37">
        <f t="shared" si="1"/>
        <v>0.14500000000000002</v>
      </c>
      <c r="P13" s="9"/>
      <c r="Q13" s="9">
        <f t="shared" si="2"/>
        <v>40.888888888888886</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H13" s="9"/>
      <c r="BI13" s="9"/>
    </row>
    <row r="15" spans="1:61">
      <c r="A15" t="s">
        <v>63</v>
      </c>
    </row>
    <row r="16" spans="1:61">
      <c r="A16" t="s">
        <v>71</v>
      </c>
    </row>
    <row r="17" spans="1:12">
      <c r="A17" t="s">
        <v>94</v>
      </c>
    </row>
    <row r="18" spans="1:12">
      <c r="A18" t="s">
        <v>101</v>
      </c>
    </row>
    <row r="21" spans="1:12">
      <c r="F21" s="9"/>
    </row>
    <row r="22" spans="1:12">
      <c r="B22" s="9"/>
      <c r="C22" s="9"/>
      <c r="D22" s="9"/>
      <c r="E22" s="9"/>
      <c r="F22" s="9"/>
      <c r="G22" s="9"/>
      <c r="H22" s="9"/>
      <c r="I22" s="9"/>
      <c r="J22" s="9"/>
      <c r="K22" s="9"/>
      <c r="L22" s="9"/>
    </row>
    <row r="23" spans="1:12">
      <c r="A23" s="29"/>
      <c r="B23" s="9"/>
      <c r="C23" s="9"/>
      <c r="D23" s="9"/>
      <c r="E23" s="9"/>
      <c r="F23" s="9"/>
      <c r="G23" s="9"/>
      <c r="H23" s="9"/>
      <c r="I23" s="9"/>
      <c r="J23" s="9"/>
      <c r="K23" s="9"/>
      <c r="L23" s="9"/>
    </row>
    <row r="24" spans="1:12">
      <c r="B24" s="9"/>
      <c r="C24" s="9"/>
      <c r="D24" s="9"/>
      <c r="E24" s="9"/>
      <c r="F24" s="9"/>
      <c r="G24" s="9"/>
      <c r="H24" s="9"/>
      <c r="I24" s="9"/>
      <c r="J24" s="9"/>
      <c r="K24" s="9"/>
      <c r="L24" s="9"/>
    </row>
    <row r="25" spans="1:12">
      <c r="B25" s="9"/>
      <c r="C25" s="9"/>
      <c r="D25" s="9"/>
      <c r="E25" s="9"/>
      <c r="F25" s="9"/>
      <c r="G25" s="9"/>
      <c r="H25" s="9"/>
      <c r="I25" s="9"/>
      <c r="J25" s="9"/>
      <c r="K25" s="9"/>
      <c r="L25" s="9"/>
    </row>
    <row r="26" spans="1:12">
      <c r="A26" s="29"/>
      <c r="B26" s="9"/>
      <c r="C26" s="9"/>
      <c r="D26" s="9"/>
      <c r="E26" s="9"/>
      <c r="F26" s="9"/>
      <c r="G26" s="9"/>
      <c r="H26" s="9"/>
      <c r="I26" s="9"/>
      <c r="J26" s="9"/>
      <c r="K26" s="9"/>
      <c r="L26" s="9"/>
    </row>
    <row r="27" spans="1:12">
      <c r="A27" s="29"/>
      <c r="B27" s="9"/>
      <c r="C27" s="9"/>
      <c r="D27" s="9"/>
      <c r="E27" s="9"/>
      <c r="F27" s="9"/>
      <c r="G27" s="9"/>
      <c r="H27" s="9"/>
      <c r="I27" s="9"/>
      <c r="J27" s="9"/>
      <c r="K27" s="9"/>
      <c r="L27" s="9"/>
    </row>
    <row r="28" spans="1:12">
      <c r="B28" s="9"/>
      <c r="C28" s="9"/>
      <c r="D28" s="9"/>
      <c r="E28" s="9"/>
      <c r="F28" s="45"/>
      <c r="G28" s="9"/>
      <c r="H28" s="9"/>
      <c r="I28" s="9"/>
      <c r="J28" s="9"/>
      <c r="K28" s="9"/>
      <c r="L28" s="9"/>
    </row>
    <row r="29" spans="1:12">
      <c r="B29" s="9"/>
      <c r="C29" s="9"/>
      <c r="D29" s="9"/>
      <c r="E29" s="9"/>
      <c r="F29" s="9"/>
      <c r="G29" s="9"/>
      <c r="H29" s="9"/>
      <c r="I29" s="9"/>
      <c r="J29" s="9"/>
      <c r="K29" s="9"/>
      <c r="L29" s="9"/>
    </row>
    <row r="30" spans="1:12">
      <c r="B30" s="9"/>
      <c r="C30" s="9"/>
      <c r="D30" s="9"/>
      <c r="E30" s="9"/>
      <c r="F30" s="9"/>
      <c r="G30" s="9"/>
      <c r="H30" s="9"/>
      <c r="I30" s="9"/>
      <c r="J30" s="9"/>
      <c r="K30" s="9"/>
      <c r="L30" s="9"/>
    </row>
    <row r="31" spans="1:12">
      <c r="B31" s="9"/>
      <c r="C31" s="9"/>
      <c r="D31" s="9"/>
      <c r="E31" s="9"/>
      <c r="F31" s="9"/>
      <c r="G31" s="9"/>
      <c r="H31" s="9"/>
      <c r="I31" s="9"/>
      <c r="J31" s="9"/>
      <c r="K31" s="9"/>
      <c r="L31" s="9"/>
    </row>
    <row r="32" spans="1:12">
      <c r="F32" s="9"/>
    </row>
    <row r="33" spans="6:18">
      <c r="F33" s="9"/>
      <c r="R33" t="s">
        <v>61</v>
      </c>
    </row>
    <row r="34" spans="6:18">
      <c r="F34" s="9"/>
    </row>
    <row r="35" spans="6:18">
      <c r="F35" s="9"/>
    </row>
  </sheetData>
  <mergeCells count="7">
    <mergeCell ref="N2:O2"/>
    <mergeCell ref="B2:C2"/>
    <mergeCell ref="D2:E2"/>
    <mergeCell ref="F2:G2"/>
    <mergeCell ref="H2:I2"/>
    <mergeCell ref="J2:K2"/>
    <mergeCell ref="L2:M2"/>
  </mergeCell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28"/>
  <sheetViews>
    <sheetView workbookViewId="0">
      <selection activeCell="BH20" sqref="BH20"/>
    </sheetView>
  </sheetViews>
  <sheetFormatPr baseColWidth="10" defaultColWidth="9.1640625" defaultRowHeight="15"/>
  <cols>
    <col min="1" max="1" width="16" customWidth="1"/>
    <col min="2" max="2" width="11.6640625" bestFit="1" customWidth="1"/>
    <col min="3" max="3" width="10.6640625" bestFit="1" customWidth="1"/>
  </cols>
  <sheetData>
    <row r="1" spans="1:61">
      <c r="A1" s="7" t="s">
        <v>81</v>
      </c>
      <c r="C1" s="11"/>
      <c r="D1" s="11"/>
      <c r="E1" s="12"/>
      <c r="F1" s="11"/>
      <c r="G1" s="12"/>
      <c r="H1" s="12"/>
      <c r="I1" s="11"/>
      <c r="J1" s="12"/>
      <c r="K1" s="12"/>
      <c r="L1" s="12"/>
      <c r="M1" s="12"/>
      <c r="N1" s="11"/>
      <c r="O1" s="11"/>
      <c r="P1" s="11"/>
      <c r="Q1" s="12"/>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X1" s="11"/>
      <c r="AZ1" s="11"/>
      <c r="BA1" s="11"/>
      <c r="BB1" s="11"/>
      <c r="BC1" s="11"/>
      <c r="BD1" s="11"/>
      <c r="BE1" s="11"/>
      <c r="BF1" s="11"/>
    </row>
    <row r="2" spans="1:61">
      <c r="A2" s="27" t="s">
        <v>77</v>
      </c>
      <c r="B2" s="16" t="s">
        <v>75</v>
      </c>
      <c r="C2" s="17" t="s">
        <v>76</v>
      </c>
      <c r="D2" s="14"/>
      <c r="E2" s="13"/>
      <c r="F2" s="13"/>
      <c r="G2" s="13"/>
      <c r="H2" s="13"/>
      <c r="I2" s="13"/>
      <c r="J2" s="13"/>
      <c r="K2" s="13"/>
      <c r="L2" s="13"/>
      <c r="M2" s="13"/>
      <c r="N2" s="13"/>
      <c r="O2" s="13"/>
      <c r="P2" s="13"/>
      <c r="Q2" s="13"/>
      <c r="R2" s="13"/>
      <c r="S2" s="13"/>
      <c r="T2" s="13"/>
      <c r="U2" s="13"/>
      <c r="V2" s="13"/>
      <c r="W2" s="13"/>
      <c r="X2" s="13"/>
      <c r="Y2" s="14"/>
      <c r="Z2" s="13"/>
      <c r="AA2" s="13"/>
      <c r="AB2" s="14"/>
      <c r="AC2" s="13"/>
      <c r="AD2" s="13"/>
      <c r="AE2" s="13"/>
      <c r="AF2" s="13"/>
      <c r="AG2" s="14"/>
      <c r="AH2" s="13"/>
      <c r="AI2" s="14"/>
      <c r="AJ2" s="14"/>
      <c r="AK2" s="13"/>
      <c r="AL2" s="13"/>
      <c r="AM2" s="13"/>
      <c r="AN2" s="14"/>
      <c r="AO2" s="14"/>
      <c r="AP2" s="13"/>
      <c r="AQ2" s="13"/>
      <c r="AR2" s="13"/>
      <c r="AS2" s="13"/>
      <c r="AT2" s="13"/>
      <c r="AU2" s="13"/>
      <c r="AV2" s="13"/>
      <c r="AW2" s="13"/>
      <c r="AX2" s="13"/>
      <c r="AY2" s="13"/>
      <c r="AZ2" s="13"/>
      <c r="BA2" s="13"/>
      <c r="BB2" s="13"/>
      <c r="BC2" s="13"/>
      <c r="BD2" s="13"/>
      <c r="BE2" s="13"/>
      <c r="BF2" s="13"/>
      <c r="BH2" s="15"/>
      <c r="BI2" s="15"/>
    </row>
    <row r="3" spans="1:61">
      <c r="A3" s="4">
        <v>2002</v>
      </c>
      <c r="B3" s="44">
        <v>29.9</v>
      </c>
      <c r="C3" s="44">
        <v>2.7</v>
      </c>
      <c r="D3" s="19"/>
      <c r="E3" s="18"/>
      <c r="F3" s="18"/>
      <c r="G3" s="18"/>
      <c r="H3" s="18"/>
      <c r="I3" s="18"/>
      <c r="J3" s="18"/>
      <c r="K3" s="18"/>
      <c r="L3" s="18"/>
      <c r="M3" s="18"/>
      <c r="N3" s="18"/>
      <c r="O3" s="18"/>
      <c r="P3" s="18"/>
      <c r="Q3" s="18"/>
      <c r="R3" s="18"/>
      <c r="S3" s="18"/>
      <c r="T3" s="18"/>
      <c r="U3" s="18"/>
      <c r="V3" s="18"/>
      <c r="W3" s="18"/>
      <c r="X3" s="18"/>
      <c r="Y3" s="19"/>
      <c r="Z3" s="18"/>
      <c r="AA3" s="18"/>
      <c r="AB3" s="19"/>
      <c r="AC3" s="18"/>
      <c r="AD3" s="18"/>
      <c r="AE3" s="18"/>
      <c r="AF3" s="18"/>
      <c r="AG3" s="19"/>
      <c r="AH3" s="18"/>
      <c r="AI3" s="19"/>
      <c r="AJ3" s="19"/>
      <c r="AK3" s="18"/>
      <c r="AL3" s="18"/>
      <c r="AM3" s="18"/>
      <c r="AN3" s="19"/>
      <c r="AO3" s="19"/>
      <c r="AP3" s="18"/>
      <c r="AQ3" s="18"/>
      <c r="AR3" s="18"/>
      <c r="AS3" s="18"/>
      <c r="AT3" s="18"/>
      <c r="AU3" s="18"/>
      <c r="AV3" s="18"/>
      <c r="AW3" s="18"/>
      <c r="AX3" s="18"/>
      <c r="AY3" s="18"/>
      <c r="AZ3" s="18"/>
      <c r="BA3" s="18"/>
      <c r="BB3" s="18"/>
      <c r="BC3" s="18"/>
      <c r="BD3" s="18"/>
      <c r="BE3" s="18"/>
      <c r="BF3" s="18"/>
      <c r="BH3" s="12"/>
      <c r="BI3" s="12"/>
    </row>
    <row r="4" spans="1:61">
      <c r="A4" s="4">
        <v>2003</v>
      </c>
      <c r="B4" s="44">
        <v>33.200000000000003</v>
      </c>
      <c r="C4" s="44">
        <v>2.85</v>
      </c>
      <c r="D4" s="19"/>
      <c r="E4" s="18"/>
      <c r="F4" s="18"/>
      <c r="G4" s="18"/>
      <c r="H4" s="18"/>
      <c r="I4" s="18"/>
      <c r="J4" s="18"/>
      <c r="K4" s="18"/>
      <c r="L4" s="18"/>
      <c r="M4" s="18"/>
      <c r="N4" s="18"/>
      <c r="O4" s="18"/>
      <c r="P4" s="18"/>
      <c r="Q4" s="18"/>
      <c r="R4" s="18"/>
      <c r="S4" s="18"/>
      <c r="T4" s="18"/>
      <c r="U4" s="18"/>
      <c r="V4" s="18"/>
      <c r="W4" s="18"/>
      <c r="X4" s="18"/>
      <c r="Y4" s="19"/>
      <c r="Z4" s="18"/>
      <c r="AA4" s="18"/>
      <c r="AB4" s="19"/>
      <c r="AC4" s="18"/>
      <c r="AD4" s="18"/>
      <c r="AE4" s="18"/>
      <c r="AF4" s="18"/>
      <c r="AG4" s="19"/>
      <c r="AH4" s="18"/>
      <c r="AI4" s="19"/>
      <c r="AJ4" s="19"/>
      <c r="AK4" s="18"/>
      <c r="AL4" s="18"/>
      <c r="AM4" s="18"/>
      <c r="AN4" s="19"/>
      <c r="AO4" s="19"/>
      <c r="AP4" s="18"/>
      <c r="AQ4" s="18"/>
      <c r="AR4" s="18"/>
      <c r="AS4" s="18"/>
      <c r="AT4" s="18"/>
      <c r="AU4" s="18"/>
      <c r="AV4" s="18"/>
      <c r="AW4" s="18"/>
      <c r="AX4" s="18"/>
      <c r="AY4" s="18"/>
      <c r="AZ4" s="18"/>
      <c r="BA4" s="18"/>
      <c r="BB4" s="18"/>
      <c r="BC4" s="18"/>
      <c r="BD4" s="18"/>
      <c r="BE4" s="18"/>
      <c r="BF4" s="18"/>
      <c r="BH4" s="12"/>
      <c r="BI4" s="12"/>
    </row>
    <row r="5" spans="1:61">
      <c r="A5" s="4">
        <v>2004</v>
      </c>
      <c r="B5" s="44">
        <v>44.8</v>
      </c>
      <c r="C5" s="44">
        <v>5.5</v>
      </c>
      <c r="D5" s="19"/>
      <c r="E5" s="18"/>
      <c r="F5" s="18"/>
      <c r="G5" s="18"/>
      <c r="H5" s="18"/>
      <c r="I5" s="18"/>
      <c r="J5" s="18"/>
      <c r="K5" s="18"/>
      <c r="L5" s="18"/>
      <c r="M5" s="18"/>
      <c r="N5" s="18"/>
      <c r="O5" s="18"/>
      <c r="P5" s="18"/>
      <c r="Q5" s="18"/>
      <c r="R5" s="18"/>
      <c r="S5" s="18"/>
      <c r="T5" s="18"/>
      <c r="U5" s="18"/>
      <c r="V5" s="18"/>
      <c r="W5" s="18"/>
      <c r="X5" s="18"/>
      <c r="Y5" s="19"/>
      <c r="Z5" s="18"/>
      <c r="AA5" s="18"/>
      <c r="AB5" s="19"/>
      <c r="AC5" s="18"/>
      <c r="AD5" s="18"/>
      <c r="AE5" s="18"/>
      <c r="AF5" s="18"/>
      <c r="AG5" s="19"/>
      <c r="AH5" s="18"/>
      <c r="AI5" s="19"/>
      <c r="AJ5" s="19"/>
      <c r="AK5" s="18"/>
      <c r="AL5" s="18"/>
      <c r="AM5" s="18"/>
      <c r="AN5" s="19"/>
      <c r="AO5" s="19"/>
      <c r="AP5" s="18"/>
      <c r="AQ5" s="18"/>
      <c r="AR5" s="18"/>
      <c r="AS5" s="18"/>
      <c r="AT5" s="18"/>
      <c r="AU5" s="18"/>
      <c r="AV5" s="18"/>
      <c r="AW5" s="18"/>
      <c r="AX5" s="18"/>
      <c r="AY5" s="18"/>
      <c r="AZ5" s="18"/>
      <c r="BA5" s="18"/>
      <c r="BB5" s="18"/>
      <c r="BC5" s="18"/>
      <c r="BD5" s="18"/>
      <c r="BE5" s="18"/>
      <c r="BF5" s="18"/>
      <c r="BH5" s="12"/>
      <c r="BI5" s="12"/>
    </row>
    <row r="6" spans="1:61">
      <c r="A6" s="4">
        <v>2005</v>
      </c>
      <c r="B6" s="44">
        <v>57.2</v>
      </c>
      <c r="C6" s="44">
        <v>12.26</v>
      </c>
      <c r="D6" s="19"/>
      <c r="E6" s="18"/>
      <c r="F6" s="18"/>
      <c r="G6" s="18"/>
      <c r="H6" s="18"/>
      <c r="I6" s="18"/>
      <c r="J6" s="18"/>
      <c r="K6" s="18"/>
      <c r="L6" s="18"/>
      <c r="M6" s="18"/>
      <c r="N6" s="18"/>
      <c r="O6" s="18"/>
      <c r="P6" s="18"/>
      <c r="Q6" s="18"/>
      <c r="R6" s="18"/>
      <c r="S6" s="18"/>
      <c r="T6" s="18"/>
      <c r="U6" s="18"/>
      <c r="V6" s="18"/>
      <c r="W6" s="18"/>
      <c r="X6" s="18"/>
      <c r="Y6" s="19"/>
      <c r="Z6" s="18"/>
      <c r="AA6" s="18"/>
      <c r="AB6" s="19"/>
      <c r="AC6" s="18"/>
      <c r="AD6" s="18"/>
      <c r="AE6" s="18"/>
      <c r="AF6" s="18"/>
      <c r="AG6" s="19"/>
      <c r="AH6" s="18"/>
      <c r="AI6" s="19"/>
      <c r="AJ6" s="19"/>
      <c r="AK6" s="18"/>
      <c r="AL6" s="18"/>
      <c r="AM6" s="18"/>
      <c r="AN6" s="19"/>
      <c r="AO6" s="19"/>
      <c r="AP6" s="18"/>
      <c r="AQ6" s="18"/>
      <c r="AR6" s="18"/>
      <c r="AS6" s="18"/>
      <c r="AT6" s="18"/>
      <c r="AU6" s="18"/>
      <c r="AV6" s="18"/>
      <c r="AW6" s="18"/>
      <c r="AX6" s="18"/>
      <c r="AY6" s="18"/>
      <c r="AZ6" s="18"/>
      <c r="BA6" s="18"/>
      <c r="BB6" s="18"/>
      <c r="BC6" s="18"/>
      <c r="BD6" s="18"/>
      <c r="BE6" s="18"/>
      <c r="BF6" s="18"/>
      <c r="BH6" s="12"/>
      <c r="BI6" s="12"/>
    </row>
    <row r="7" spans="1:61">
      <c r="A7" s="4">
        <v>2006</v>
      </c>
      <c r="B7" s="44">
        <v>90.63091</v>
      </c>
      <c r="C7" s="54">
        <v>21.163970000000003</v>
      </c>
      <c r="D7" s="19"/>
      <c r="E7" s="18"/>
      <c r="F7" s="18"/>
      <c r="G7" s="18"/>
      <c r="H7" s="18"/>
      <c r="I7" s="18"/>
      <c r="J7" s="18"/>
      <c r="K7" s="18"/>
      <c r="L7" s="18"/>
      <c r="M7" s="18"/>
      <c r="N7" s="18"/>
      <c r="O7" s="18"/>
      <c r="P7" s="18"/>
      <c r="Q7" s="18"/>
      <c r="R7" s="18"/>
      <c r="S7" s="18"/>
      <c r="T7" s="18"/>
      <c r="U7" s="18"/>
      <c r="V7" s="18"/>
      <c r="W7" s="18"/>
      <c r="X7" s="18"/>
      <c r="Y7" s="19"/>
      <c r="Z7" s="18"/>
      <c r="AA7" s="18"/>
      <c r="AB7" s="19"/>
      <c r="AC7" s="18"/>
      <c r="AD7" s="18"/>
      <c r="AE7" s="18"/>
      <c r="AF7" s="18"/>
      <c r="AG7" s="19"/>
      <c r="AH7" s="18"/>
      <c r="AI7" s="19"/>
      <c r="AJ7" s="19"/>
      <c r="AK7" s="18"/>
      <c r="AL7" s="18"/>
      <c r="AM7" s="18"/>
      <c r="AN7" s="19"/>
      <c r="AO7" s="19"/>
      <c r="AP7" s="18"/>
      <c r="AQ7" s="18"/>
      <c r="AR7" s="18"/>
      <c r="AS7" s="18"/>
      <c r="AT7" s="18"/>
      <c r="AU7" s="18"/>
      <c r="AV7" s="18"/>
      <c r="AW7" s="18"/>
      <c r="AX7" s="18"/>
      <c r="AY7" s="18"/>
      <c r="AZ7" s="18"/>
      <c r="BA7" s="18"/>
      <c r="BB7" s="18"/>
      <c r="BC7" s="18"/>
      <c r="BD7" s="18"/>
      <c r="BE7" s="18"/>
      <c r="BF7" s="18"/>
      <c r="BH7" s="12"/>
      <c r="BI7" s="12"/>
    </row>
    <row r="8" spans="1:61">
      <c r="A8" s="4">
        <v>2007</v>
      </c>
      <c r="B8" s="44">
        <v>117.9105</v>
      </c>
      <c r="C8" s="44">
        <v>26.50609</v>
      </c>
    </row>
    <row r="9" spans="1:61">
      <c r="A9" s="4">
        <v>2008</v>
      </c>
      <c r="B9" s="44">
        <v>183.97071</v>
      </c>
      <c r="C9" s="44">
        <v>55.907170000000001</v>
      </c>
    </row>
    <row r="10" spans="1:61">
      <c r="A10" s="4">
        <v>2009</v>
      </c>
      <c r="B10" s="44">
        <v>245.75538</v>
      </c>
      <c r="C10" s="44">
        <v>56.52899</v>
      </c>
    </row>
    <row r="11" spans="1:61">
      <c r="A11" s="4">
        <v>2010</v>
      </c>
      <c r="B11" s="44">
        <v>317.21059000000002</v>
      </c>
      <c r="C11" s="44">
        <v>68.811309999999992</v>
      </c>
    </row>
    <row r="12" spans="1:61">
      <c r="A12" s="4">
        <v>2011</v>
      </c>
      <c r="B12" s="44">
        <v>424.78066999999999</v>
      </c>
      <c r="C12" s="44">
        <v>74.654039999999995</v>
      </c>
    </row>
    <row r="13" spans="1:61">
      <c r="A13" s="4">
        <v>2012</v>
      </c>
      <c r="B13" s="44">
        <v>531.94057999999995</v>
      </c>
      <c r="C13" s="44">
        <v>87.803529999999995</v>
      </c>
    </row>
    <row r="14" spans="1:61">
      <c r="A14" s="4">
        <v>2013</v>
      </c>
      <c r="B14" s="44">
        <v>660.47840000000008</v>
      </c>
      <c r="C14" s="44">
        <v>107.84371</v>
      </c>
    </row>
    <row r="15" spans="1:61">
      <c r="A15" s="4">
        <v>2014</v>
      </c>
      <c r="B15" s="44">
        <v>882.64242000000002</v>
      </c>
      <c r="C15" s="44">
        <v>123.11986</v>
      </c>
    </row>
    <row r="16" spans="1:61">
      <c r="A16" s="5">
        <v>2015</v>
      </c>
      <c r="B16" s="55">
        <v>1097.8645900000001</v>
      </c>
      <c r="C16" s="44">
        <v>145.66714999999999</v>
      </c>
    </row>
    <row r="17" spans="1:61">
      <c r="A17" s="5">
        <v>2016</v>
      </c>
      <c r="B17" s="44">
        <v>1357.3904499999999</v>
      </c>
      <c r="C17" s="44">
        <v>196.14943</v>
      </c>
    </row>
    <row r="18" spans="1:61">
      <c r="A18" s="5">
        <v>2017</v>
      </c>
      <c r="B18" s="44">
        <v>1809.0365200000001</v>
      </c>
      <c r="C18" s="44">
        <v>158.28829999999999</v>
      </c>
    </row>
    <row r="19" spans="1:61">
      <c r="A19" s="5">
        <v>2018</v>
      </c>
      <c r="B19" s="44">
        <v>1982.26585313849</v>
      </c>
      <c r="C19" s="44">
        <v>143.03730809999999</v>
      </c>
    </row>
    <row r="20" spans="1:61">
      <c r="A20" s="5">
        <v>2019</v>
      </c>
      <c r="B20" s="44">
        <v>2198.88069</v>
      </c>
      <c r="C20" s="44">
        <v>136.90755999999999</v>
      </c>
    </row>
    <row r="21" spans="1:61">
      <c r="A21" s="33">
        <v>2020</v>
      </c>
      <c r="B21" s="44">
        <v>2580.65844306396</v>
      </c>
      <c r="C21" s="44">
        <v>153.71025994166001</v>
      </c>
    </row>
    <row r="22" spans="1:61">
      <c r="A22" s="40">
        <v>2021</v>
      </c>
      <c r="B22" s="44">
        <v>2785.1497100000001</v>
      </c>
      <c r="C22" s="44">
        <v>178.81932</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H22" s="9"/>
      <c r="BI22" s="9"/>
    </row>
    <row r="23" spans="1:61">
      <c r="A23" s="40">
        <v>2022</v>
      </c>
      <c r="B23" s="44">
        <v>2754.81</v>
      </c>
      <c r="C23" s="44">
        <v>163.12</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H23" s="9"/>
      <c r="BI23" s="9"/>
    </row>
    <row r="25" spans="1:61">
      <c r="A25" t="s">
        <v>63</v>
      </c>
    </row>
    <row r="26" spans="1:61">
      <c r="A26" t="s">
        <v>74</v>
      </c>
    </row>
    <row r="27" spans="1:61">
      <c r="A27" t="s">
        <v>94</v>
      </c>
    </row>
    <row r="28" spans="1:61">
      <c r="A28" s="7" t="s">
        <v>104</v>
      </c>
    </row>
  </sheetData>
  <phoneticPr fontId="15" type="noConversion"/>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3"/>
  <sheetViews>
    <sheetView workbookViewId="0">
      <pane xSplit="1" topLeftCell="B1" activePane="topRight" state="frozen"/>
      <selection pane="topRight" activeCell="R39" sqref="R39"/>
    </sheetView>
  </sheetViews>
  <sheetFormatPr baseColWidth="10" defaultColWidth="8.6640625" defaultRowHeight="15"/>
  <cols>
    <col min="1" max="1" width="14.5" customWidth="1"/>
    <col min="2" max="18" width="9.33203125" customWidth="1"/>
    <col min="19" max="19" width="10.6640625" bestFit="1" customWidth="1"/>
  </cols>
  <sheetData>
    <row r="1" spans="1:26">
      <c r="A1" s="7" t="s">
        <v>65</v>
      </c>
      <c r="B1" s="7"/>
      <c r="C1" s="7"/>
      <c r="D1" s="7"/>
      <c r="G1" s="22"/>
      <c r="H1" s="22"/>
      <c r="I1" s="22"/>
      <c r="J1" s="22"/>
      <c r="K1" s="22"/>
      <c r="L1" s="22"/>
      <c r="M1" s="22"/>
      <c r="N1" s="22"/>
      <c r="O1" s="22"/>
      <c r="P1" s="22"/>
      <c r="Q1" s="22"/>
      <c r="R1" s="22"/>
    </row>
    <row r="3" spans="1:26">
      <c r="A3" t="s">
        <v>82</v>
      </c>
      <c r="B3" s="46">
        <v>2000</v>
      </c>
      <c r="C3" s="46">
        <v>2001</v>
      </c>
      <c r="D3" s="46">
        <v>2002</v>
      </c>
      <c r="E3" s="35">
        <v>2003</v>
      </c>
      <c r="F3" s="35">
        <v>2004</v>
      </c>
      <c r="G3" s="35">
        <v>2005</v>
      </c>
      <c r="H3" s="35">
        <v>2006</v>
      </c>
      <c r="I3" s="35">
        <v>2007</v>
      </c>
      <c r="J3" s="35">
        <v>2008</v>
      </c>
      <c r="K3" s="35">
        <v>2009</v>
      </c>
      <c r="L3" s="35">
        <v>2010</v>
      </c>
      <c r="M3" s="35">
        <v>2011</v>
      </c>
      <c r="N3" s="35">
        <v>2012</v>
      </c>
      <c r="O3" s="35">
        <v>2013</v>
      </c>
      <c r="P3" s="35">
        <v>2014</v>
      </c>
      <c r="Q3" s="35">
        <v>2015</v>
      </c>
      <c r="R3" s="46">
        <v>2016</v>
      </c>
      <c r="S3" s="35">
        <v>2017</v>
      </c>
      <c r="T3" s="35">
        <v>2018</v>
      </c>
      <c r="U3" s="35" t="s">
        <v>93</v>
      </c>
      <c r="V3" s="35">
        <v>2020</v>
      </c>
      <c r="W3" s="35" t="s">
        <v>96</v>
      </c>
      <c r="X3" s="35" t="s">
        <v>105</v>
      </c>
      <c r="Y3" s="35"/>
      <c r="Z3" s="35"/>
    </row>
    <row r="4" spans="1:26">
      <c r="A4" s="7" t="s">
        <v>55</v>
      </c>
      <c r="B4" s="7"/>
      <c r="C4" s="7"/>
      <c r="D4" s="7"/>
      <c r="E4" s="9">
        <v>0.49123</v>
      </c>
      <c r="F4" s="9">
        <v>0.89955999999999992</v>
      </c>
      <c r="G4" s="9">
        <v>1.5952300000000001</v>
      </c>
      <c r="H4" s="9">
        <v>2.5568200000000005</v>
      </c>
      <c r="I4" s="9">
        <v>4.46183</v>
      </c>
      <c r="J4" s="9">
        <v>7.8038399999999983</v>
      </c>
      <c r="K4" s="9">
        <v>9.3322700000000012</v>
      </c>
      <c r="L4" s="9">
        <v>13.042120000000001</v>
      </c>
      <c r="M4" s="9">
        <v>16.244319999999995</v>
      </c>
      <c r="N4" s="9">
        <v>21.729709999999987</v>
      </c>
      <c r="O4" s="9">
        <v>26.185769999999998</v>
      </c>
      <c r="P4" s="9">
        <v>32.350070000000009</v>
      </c>
      <c r="Q4" s="9">
        <v>34.694399999999995</v>
      </c>
      <c r="R4" s="9">
        <v>39.877470000000002</v>
      </c>
      <c r="S4" s="9">
        <v>43.296500000000002</v>
      </c>
      <c r="T4" s="44">
        <v>46.1</v>
      </c>
      <c r="U4" s="9">
        <v>44.4</v>
      </c>
      <c r="V4" s="9">
        <v>43.3992</v>
      </c>
      <c r="W4" s="9">
        <v>44.186210000000003</v>
      </c>
      <c r="X4" s="9">
        <v>40.8889</v>
      </c>
      <c r="Y4" s="9"/>
      <c r="Z4" s="9"/>
    </row>
    <row r="5" spans="1:26">
      <c r="A5" s="7" t="s">
        <v>60</v>
      </c>
      <c r="B5" s="7"/>
      <c r="C5" s="7"/>
      <c r="D5" s="7"/>
      <c r="E5" s="9">
        <v>24.632259999999999</v>
      </c>
      <c r="F5" s="9">
        <v>30.392889999999998</v>
      </c>
      <c r="G5" s="9">
        <v>36.507080000000002</v>
      </c>
      <c r="H5" s="9">
        <v>42.269910000000003</v>
      </c>
      <c r="I5" s="9">
        <v>68.781320000000008</v>
      </c>
      <c r="J5" s="9">
        <v>115.84528</v>
      </c>
      <c r="K5" s="9">
        <v>164.49894</v>
      </c>
      <c r="L5" s="9">
        <v>199.05557000000002</v>
      </c>
      <c r="M5" s="9">
        <v>261.51851999999997</v>
      </c>
      <c r="N5" s="9">
        <v>306.37245000000001</v>
      </c>
      <c r="O5" s="9">
        <v>377.09314000000001</v>
      </c>
      <c r="P5" s="9">
        <v>509.91982999999999</v>
      </c>
      <c r="Q5" s="9">
        <v>686.85523999999998</v>
      </c>
      <c r="R5" s="9">
        <v>780.74489000000005</v>
      </c>
      <c r="S5" s="9">
        <v>981.26567999999997</v>
      </c>
      <c r="T5" s="44">
        <v>1100.3900000000001</v>
      </c>
      <c r="U5" s="9">
        <v>1275.3599999999999</v>
      </c>
      <c r="V5" s="9">
        <v>1438.5309199999999</v>
      </c>
      <c r="W5" s="9">
        <v>1549.6576399999999</v>
      </c>
      <c r="X5" s="9">
        <v>1588.67</v>
      </c>
      <c r="Y5" s="9"/>
      <c r="Z5" s="9"/>
    </row>
    <row r="6" spans="1:26">
      <c r="A6" s="7" t="s">
        <v>57</v>
      </c>
      <c r="B6" s="7"/>
      <c r="C6" s="7"/>
      <c r="D6" s="7"/>
      <c r="E6" s="9">
        <v>3.69068</v>
      </c>
      <c r="F6" s="9">
        <v>6.65991</v>
      </c>
      <c r="G6" s="9">
        <v>8.9355899999999995</v>
      </c>
      <c r="H6" s="9">
        <v>14.209190000000001</v>
      </c>
      <c r="I6" s="9">
        <v>16.810680000000001</v>
      </c>
      <c r="J6" s="9">
        <v>20.327450000000002</v>
      </c>
      <c r="K6" s="9">
        <v>13.577069999999999</v>
      </c>
      <c r="L6" s="9">
        <v>17.256270000000001</v>
      </c>
      <c r="M6" s="9">
        <v>21.692319999999999</v>
      </c>
      <c r="N6" s="9">
        <v>30.071999999999999</v>
      </c>
      <c r="O6" s="9">
        <v>42.324059999999996</v>
      </c>
      <c r="P6" s="9">
        <v>44.236719999999998</v>
      </c>
      <c r="Q6" s="9">
        <v>62.40408</v>
      </c>
      <c r="R6" s="9">
        <v>104.20893</v>
      </c>
      <c r="S6" s="9">
        <v>249.68218999999999</v>
      </c>
      <c r="T6" s="44">
        <v>259.2</v>
      </c>
      <c r="U6" s="9">
        <v>276.14999999999998</v>
      </c>
      <c r="V6" s="9">
        <v>457.02699000000001</v>
      </c>
      <c r="W6" s="9">
        <v>229.52507</v>
      </c>
      <c r="X6" s="9">
        <v>211.51</v>
      </c>
      <c r="Y6" s="9"/>
      <c r="Z6" s="9"/>
    </row>
    <row r="7" spans="1:26">
      <c r="A7" s="7" t="s">
        <v>56</v>
      </c>
      <c r="B7" s="7"/>
      <c r="C7" s="7"/>
      <c r="D7" s="7"/>
      <c r="E7" s="9">
        <v>0.53264</v>
      </c>
      <c r="F7" s="9">
        <v>1.08938</v>
      </c>
      <c r="G7" s="9">
        <v>1.9835799999999999</v>
      </c>
      <c r="H7" s="9">
        <v>4.7504</v>
      </c>
      <c r="I7" s="9">
        <v>6.6265400000000003</v>
      </c>
      <c r="J7" s="9">
        <v>10.47733</v>
      </c>
      <c r="K7" s="9">
        <v>15.060690000000001</v>
      </c>
      <c r="L7" s="9">
        <v>23.242759999999997</v>
      </c>
      <c r="M7" s="9">
        <v>29.261410000000001</v>
      </c>
      <c r="N7" s="9">
        <v>30.850950000000001</v>
      </c>
      <c r="O7" s="9">
        <v>33.902979999999999</v>
      </c>
      <c r="P7" s="9">
        <v>49.320410000000003</v>
      </c>
      <c r="Q7" s="9">
        <v>51.672139999999999</v>
      </c>
      <c r="R7" s="9">
        <v>88.765889999999999</v>
      </c>
      <c r="S7" s="9">
        <v>122.06075</v>
      </c>
      <c r="T7" s="44">
        <v>130.5</v>
      </c>
      <c r="U7" s="9">
        <v>141.88</v>
      </c>
      <c r="V7" s="9">
        <v>155.64494999999999</v>
      </c>
      <c r="W7" s="9">
        <v>447.44734</v>
      </c>
      <c r="X7" s="9">
        <v>367.28</v>
      </c>
      <c r="Y7" s="9"/>
      <c r="Z7" s="9"/>
    </row>
    <row r="8" spans="1:26">
      <c r="A8" s="7" t="s">
        <v>58</v>
      </c>
      <c r="B8" s="7"/>
      <c r="C8" s="7"/>
      <c r="D8" s="7"/>
      <c r="E8" s="9">
        <v>3.8754099999999845</v>
      </c>
      <c r="F8" s="9">
        <v>5.7355199999999797</v>
      </c>
      <c r="G8" s="9">
        <v>8.1841400000000064</v>
      </c>
      <c r="H8" s="9">
        <v>26.843679999999992</v>
      </c>
      <c r="I8" s="9">
        <v>21.23012999999996</v>
      </c>
      <c r="J8" s="9">
        <v>29.516810000000078</v>
      </c>
      <c r="K8" s="9">
        <v>43.286410000000018</v>
      </c>
      <c r="L8" s="9">
        <v>64.613869999999935</v>
      </c>
      <c r="M8" s="9">
        <v>96.064099999999883</v>
      </c>
      <c r="N8" s="9">
        <v>142.91547000000003</v>
      </c>
      <c r="O8" s="9">
        <v>138.64839000000006</v>
      </c>
      <c r="P8" s="9">
        <v>202.57866999999999</v>
      </c>
      <c r="Q8" s="9">
        <v>199.83594999999991</v>
      </c>
      <c r="R8" s="9">
        <f>R9-R4-R5-R6-R7</f>
        <v>343.79326999999989</v>
      </c>
      <c r="S8" s="9">
        <f t="shared" ref="S8:X8" si="0">S9-S4-S5-S6-S7</f>
        <v>412.73140000000024</v>
      </c>
      <c r="T8" s="9">
        <f t="shared" si="0"/>
        <v>446.06999999999994</v>
      </c>
      <c r="U8" s="9">
        <f t="shared" si="0"/>
        <v>461.09000000000015</v>
      </c>
      <c r="V8" s="9">
        <f t="shared" si="0"/>
        <v>486.05794000000003</v>
      </c>
      <c r="W8" s="9">
        <f t="shared" si="0"/>
        <v>514.33374000000026</v>
      </c>
      <c r="X8" s="9">
        <f t="shared" si="0"/>
        <v>546.46109999999999</v>
      </c>
      <c r="Y8" s="9"/>
      <c r="Z8" s="9"/>
    </row>
    <row r="9" spans="1:26">
      <c r="A9" s="24" t="s">
        <v>59</v>
      </c>
      <c r="B9" s="24"/>
      <c r="C9" s="24"/>
      <c r="D9" s="24"/>
      <c r="E9" s="9">
        <v>33.222219999999986</v>
      </c>
      <c r="F9" s="9">
        <v>44.777259999999977</v>
      </c>
      <c r="G9" s="9">
        <v>57.205620000000003</v>
      </c>
      <c r="H9" s="9">
        <v>90.63</v>
      </c>
      <c r="I9" s="9">
        <v>117.91049999999998</v>
      </c>
      <c r="J9" s="9">
        <v>183.97071</v>
      </c>
      <c r="K9" s="9">
        <v>245.75538</v>
      </c>
      <c r="L9" s="9">
        <v>317.21059000000002</v>
      </c>
      <c r="M9" s="9">
        <v>424.78066999999999</v>
      </c>
      <c r="N9" s="9">
        <v>531.94057999999995</v>
      </c>
      <c r="O9" s="9">
        <v>660.47840000000008</v>
      </c>
      <c r="P9" s="9">
        <v>882.64242000000002</v>
      </c>
      <c r="Q9" s="45">
        <v>1097.8645900000001</v>
      </c>
      <c r="R9" s="9">
        <v>1357.3904499999999</v>
      </c>
      <c r="S9" s="9">
        <v>1809.0365200000001</v>
      </c>
      <c r="T9" s="9">
        <v>1982.26</v>
      </c>
      <c r="U9" s="9">
        <v>2198.88</v>
      </c>
      <c r="V9" s="9">
        <v>2580.66</v>
      </c>
      <c r="W9" s="9">
        <v>2785.15</v>
      </c>
      <c r="X9" s="9">
        <v>2754.81</v>
      </c>
      <c r="Y9" s="9"/>
      <c r="Z9" s="9"/>
    </row>
    <row r="10" spans="1:26">
      <c r="D10" s="44"/>
      <c r="E10" s="44"/>
      <c r="F10" s="44"/>
      <c r="G10" s="44"/>
      <c r="H10" s="44"/>
      <c r="I10" s="44"/>
      <c r="J10" s="44"/>
      <c r="K10" s="44"/>
      <c r="L10" s="44"/>
      <c r="M10" s="44"/>
      <c r="N10" s="44"/>
      <c r="O10" s="44"/>
      <c r="P10" s="44"/>
      <c r="Q10" s="44"/>
      <c r="R10" s="44"/>
      <c r="S10" s="44"/>
      <c r="T10" s="44"/>
      <c r="U10" s="44"/>
      <c r="V10" s="44"/>
      <c r="W10" s="44"/>
      <c r="X10" s="44"/>
    </row>
    <row r="11" spans="1:26">
      <c r="D11" s="9"/>
      <c r="E11" s="52"/>
      <c r="F11" s="52"/>
      <c r="G11" s="52"/>
      <c r="H11" s="52"/>
      <c r="I11" s="52"/>
      <c r="J11" s="52"/>
      <c r="K11" s="52"/>
      <c r="L11" s="52"/>
      <c r="M11" s="52"/>
      <c r="N11" s="52"/>
      <c r="O11" s="52"/>
      <c r="P11" s="52"/>
      <c r="Q11" s="52"/>
      <c r="R11" s="52"/>
      <c r="S11" s="52"/>
      <c r="T11" s="52"/>
      <c r="U11" s="52"/>
      <c r="V11" s="52"/>
      <c r="W11" s="52"/>
      <c r="X11" s="53"/>
    </row>
    <row r="12" spans="1:26">
      <c r="A12" t="s">
        <v>63</v>
      </c>
    </row>
    <row r="13" spans="1:26">
      <c r="A13" t="s">
        <v>66</v>
      </c>
    </row>
    <row r="14" spans="1:26">
      <c r="A14" t="s">
        <v>92</v>
      </c>
      <c r="B14" s="7"/>
      <c r="C14" s="7"/>
      <c r="D14" s="7"/>
    </row>
    <row r="15" spans="1:26">
      <c r="A15" s="7" t="s">
        <v>104</v>
      </c>
    </row>
    <row r="17" spans="1:19">
      <c r="E17" s="9"/>
    </row>
    <row r="18" spans="1:19">
      <c r="E18" s="9"/>
      <c r="J18" s="25"/>
      <c r="K18" s="25"/>
      <c r="L18" s="25"/>
      <c r="M18" s="25"/>
      <c r="N18" s="25"/>
      <c r="O18" s="25"/>
      <c r="P18" s="25"/>
      <c r="Q18" s="25"/>
      <c r="R18" s="25"/>
    </row>
    <row r="19" spans="1:19">
      <c r="E19" s="9"/>
      <c r="J19" s="25"/>
    </row>
    <row r="20" spans="1:19">
      <c r="E20" s="9"/>
    </row>
    <row r="21" spans="1:19">
      <c r="A21" s="7"/>
      <c r="B21" s="7"/>
      <c r="C21" s="7"/>
      <c r="D21" s="7"/>
      <c r="E21" s="9"/>
    </row>
    <row r="22" spans="1:19">
      <c r="E22" s="9"/>
    </row>
    <row r="23" spans="1:19">
      <c r="E23" s="9"/>
      <c r="I23" s="23"/>
      <c r="J23" s="23"/>
      <c r="K23" s="23"/>
      <c r="L23" s="23"/>
      <c r="M23" s="23"/>
      <c r="N23" s="23"/>
      <c r="O23" s="23"/>
      <c r="P23" s="23"/>
      <c r="Q23" s="23"/>
      <c r="R23" s="23"/>
      <c r="S23" s="23"/>
    </row>
    <row r="24" spans="1:19">
      <c r="E24" s="9"/>
      <c r="G24" s="52"/>
    </row>
    <row r="25" spans="1:19">
      <c r="E25" s="9"/>
      <c r="G25" s="52"/>
    </row>
    <row r="26" spans="1:19">
      <c r="E26" s="9"/>
      <c r="G26" s="52"/>
    </row>
    <row r="27" spans="1:19">
      <c r="E27" s="9"/>
      <c r="G27" s="52"/>
    </row>
    <row r="28" spans="1:19">
      <c r="E28" s="9"/>
      <c r="G28" s="52"/>
    </row>
    <row r="29" spans="1:19">
      <c r="E29" s="9"/>
      <c r="G29" s="52"/>
    </row>
    <row r="30" spans="1:19">
      <c r="E30" s="9"/>
      <c r="G30" s="52"/>
    </row>
    <row r="31" spans="1:19">
      <c r="E31" s="9"/>
      <c r="G31" s="52"/>
    </row>
    <row r="32" spans="1:19">
      <c r="E32" s="44"/>
      <c r="G32" s="52"/>
    </row>
    <row r="33" spans="5:7">
      <c r="E33" s="9"/>
      <c r="G33" s="52"/>
    </row>
    <row r="34" spans="5:7">
      <c r="E34" s="9"/>
      <c r="G34" s="52"/>
    </row>
    <row r="35" spans="5:7">
      <c r="E35" s="9"/>
      <c r="G35" s="52"/>
    </row>
    <row r="36" spans="5:7">
      <c r="E36" s="9"/>
      <c r="G36" s="52"/>
    </row>
    <row r="37" spans="5:7">
      <c r="E37" s="9"/>
      <c r="G37" s="52"/>
    </row>
    <row r="38" spans="5:7">
      <c r="E38" s="44"/>
      <c r="G38" s="52"/>
    </row>
    <row r="39" spans="5:7">
      <c r="E39" s="44"/>
      <c r="G39" s="52"/>
    </row>
    <row r="40" spans="5:7">
      <c r="E40" s="44"/>
      <c r="G40" s="52"/>
    </row>
    <row r="41" spans="5:7">
      <c r="G41" s="52"/>
    </row>
    <row r="42" spans="5:7">
      <c r="G42" s="52"/>
    </row>
    <row r="43" spans="5:7">
      <c r="G43" s="53"/>
    </row>
  </sheetData>
  <phoneticPr fontId="15" type="noConversion"/>
  <pageMargins left="0.7" right="0.7" top="0.75" bottom="0.75" header="0.3" footer="0.3"/>
  <pageSetup orientation="portrait"/>
  <ignoredErrors>
    <ignoredError sqref="U3 W3:X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48"/>
  <sheetViews>
    <sheetView workbookViewId="0">
      <selection activeCell="A49" sqref="A49"/>
    </sheetView>
  </sheetViews>
  <sheetFormatPr baseColWidth="10" defaultColWidth="9.1640625" defaultRowHeight="15"/>
  <cols>
    <col min="2" max="2" width="15" style="1" customWidth="1"/>
    <col min="3" max="3" width="19.1640625" style="1" customWidth="1"/>
  </cols>
  <sheetData>
    <row r="1" spans="1:61">
      <c r="A1" s="7" t="s">
        <v>72</v>
      </c>
      <c r="C1" s="57"/>
      <c r="D1" s="11"/>
      <c r="E1" s="12"/>
      <c r="F1" s="11"/>
      <c r="G1" s="12"/>
      <c r="H1" s="12"/>
      <c r="I1" s="11"/>
      <c r="J1" s="12"/>
      <c r="K1" s="12"/>
      <c r="L1" s="12"/>
      <c r="M1" s="12"/>
      <c r="N1" s="11"/>
      <c r="O1" s="11"/>
      <c r="P1" s="11"/>
      <c r="Q1" s="12"/>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X1" s="11"/>
      <c r="AZ1" s="11"/>
      <c r="BA1" s="11"/>
      <c r="BB1" s="11"/>
      <c r="BC1" s="11"/>
      <c r="BD1" s="11"/>
      <c r="BE1" s="11"/>
      <c r="BF1" s="11"/>
    </row>
    <row r="2" spans="1:61">
      <c r="A2" s="8" t="s">
        <v>77</v>
      </c>
      <c r="B2" s="16" t="s">
        <v>75</v>
      </c>
      <c r="C2" s="21" t="s">
        <v>83</v>
      </c>
      <c r="D2" s="19"/>
      <c r="E2" s="18"/>
      <c r="F2" s="18"/>
      <c r="G2" s="18"/>
      <c r="H2" s="18"/>
      <c r="I2" s="18"/>
      <c r="J2" s="18"/>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18"/>
      <c r="AY2" s="18"/>
      <c r="AZ2" s="18"/>
      <c r="BA2" s="18"/>
      <c r="BB2" s="18"/>
      <c r="BC2" s="18"/>
      <c r="BD2" s="18"/>
      <c r="BE2" s="18"/>
      <c r="BF2" s="18"/>
      <c r="BH2" s="12"/>
      <c r="BI2" s="12"/>
    </row>
    <row r="3" spans="1:61">
      <c r="A3" s="4">
        <v>1982</v>
      </c>
      <c r="B3" s="43">
        <v>6.4870000000000001</v>
      </c>
      <c r="C3" s="43">
        <v>0.67200000000000004</v>
      </c>
      <c r="K3" s="48"/>
      <c r="L3" s="48"/>
      <c r="M3" s="48"/>
      <c r="N3" s="48"/>
      <c r="O3" s="48"/>
      <c r="P3" s="48"/>
      <c r="Q3" s="48"/>
      <c r="R3" s="48"/>
      <c r="S3" s="48"/>
      <c r="T3" s="48"/>
      <c r="U3" s="48"/>
      <c r="V3" s="48"/>
      <c r="W3" s="48"/>
      <c r="X3" s="48"/>
      <c r="Y3" s="49"/>
      <c r="Z3" s="49"/>
      <c r="AA3" s="49"/>
      <c r="AB3" s="48"/>
      <c r="AC3" s="48"/>
      <c r="AD3" s="49"/>
      <c r="AE3" s="48"/>
      <c r="AF3" s="49"/>
      <c r="AG3" s="49"/>
      <c r="AH3" s="49"/>
      <c r="AI3" s="49"/>
      <c r="AJ3" s="49"/>
      <c r="AK3" s="49"/>
      <c r="AL3" s="49"/>
      <c r="AM3" s="49"/>
      <c r="AN3" s="49"/>
      <c r="AO3" s="49"/>
      <c r="AP3" s="49"/>
      <c r="AQ3" s="49"/>
      <c r="AR3" s="48"/>
      <c r="AS3" s="49"/>
      <c r="AT3" s="48"/>
      <c r="AU3" s="49"/>
      <c r="AV3" s="49"/>
      <c r="AW3" s="49"/>
    </row>
    <row r="4" spans="1:61">
      <c r="A4" s="4">
        <v>1983</v>
      </c>
      <c r="B4" s="43">
        <v>6.23</v>
      </c>
      <c r="C4" s="43">
        <v>3.4000000000000002E-2</v>
      </c>
      <c r="E4" s="9"/>
      <c r="J4" s="47"/>
      <c r="K4" s="48"/>
    </row>
    <row r="5" spans="1:61">
      <c r="A5" s="4">
        <v>1984</v>
      </c>
      <c r="B5" s="43">
        <v>6.0759999999999996</v>
      </c>
      <c r="C5" s="43">
        <v>0.432</v>
      </c>
      <c r="E5" s="9"/>
      <c r="I5" s="48"/>
      <c r="J5" s="49"/>
      <c r="K5" s="49"/>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row>
    <row r="6" spans="1:61">
      <c r="A6" s="4">
        <v>1985</v>
      </c>
      <c r="B6" s="43">
        <v>6.13</v>
      </c>
      <c r="C6" s="43">
        <v>-7.1999999999999995E-2</v>
      </c>
      <c r="E6" s="9"/>
      <c r="J6" s="47"/>
      <c r="K6" s="47"/>
    </row>
    <row r="7" spans="1:61">
      <c r="A7" s="4">
        <v>1986</v>
      </c>
      <c r="B7" s="43">
        <v>5.7480000000000002</v>
      </c>
      <c r="C7" s="43">
        <v>-0.16700000000000001</v>
      </c>
      <c r="E7" s="9"/>
    </row>
    <row r="8" spans="1:61">
      <c r="A8" s="4">
        <v>1987</v>
      </c>
      <c r="B8" s="43">
        <v>6.032</v>
      </c>
      <c r="C8" s="43">
        <v>0.155</v>
      </c>
      <c r="E8" s="9"/>
      <c r="J8" s="47"/>
      <c r="K8" s="49"/>
      <c r="L8" s="9"/>
      <c r="N8" s="47"/>
      <c r="O8" s="48"/>
      <c r="P8" s="9"/>
    </row>
    <row r="9" spans="1:61">
      <c r="A9" s="4">
        <v>1988</v>
      </c>
      <c r="B9" s="43">
        <v>5.4740000000000002</v>
      </c>
      <c r="C9" s="43">
        <v>-0.60699999999999998</v>
      </c>
      <c r="E9" s="9"/>
      <c r="J9" s="47"/>
      <c r="K9" s="49"/>
      <c r="L9" s="9"/>
      <c r="N9" s="47"/>
      <c r="O9" s="48"/>
      <c r="P9" s="9"/>
    </row>
    <row r="10" spans="1:61">
      <c r="A10" s="4">
        <v>1989</v>
      </c>
      <c r="B10" s="43">
        <v>3.9359999999999999</v>
      </c>
      <c r="C10" s="43">
        <v>-0.55400000000000005</v>
      </c>
      <c r="E10" s="9"/>
      <c r="J10" s="47"/>
      <c r="K10" s="49"/>
      <c r="L10" s="9"/>
      <c r="N10" s="47"/>
      <c r="O10" s="48"/>
      <c r="P10" s="9"/>
      <c r="Q10" s="50"/>
      <c r="S10" s="50"/>
      <c r="T10" s="50"/>
      <c r="U10" s="50"/>
      <c r="V10" s="50"/>
      <c r="W10" s="50"/>
      <c r="X10" s="50"/>
      <c r="Y10" s="50"/>
      <c r="Z10" s="50"/>
      <c r="AA10" s="50"/>
      <c r="AB10" s="50"/>
      <c r="AC10" s="50"/>
      <c r="AD10" s="50"/>
      <c r="AF10" s="50"/>
      <c r="AH10" s="50"/>
      <c r="AI10" s="50"/>
      <c r="AJ10" s="50"/>
    </row>
    <row r="11" spans="1:61">
      <c r="A11" s="4">
        <v>1990</v>
      </c>
      <c r="B11" s="43">
        <v>3.65</v>
      </c>
      <c r="C11" s="43">
        <v>-0.45</v>
      </c>
      <c r="E11" s="9"/>
      <c r="J11" s="47"/>
      <c r="K11" s="49"/>
      <c r="L11" s="9"/>
      <c r="N11" s="47"/>
      <c r="O11" s="48"/>
      <c r="P11" s="9"/>
    </row>
    <row r="12" spans="1:61">
      <c r="A12" s="4">
        <v>1991</v>
      </c>
      <c r="B12" s="43">
        <v>4.4269999999999996</v>
      </c>
      <c r="C12" s="43">
        <v>7.4999999999999997E-2</v>
      </c>
      <c r="E12" s="9"/>
      <c r="J12" s="47"/>
      <c r="K12" s="49"/>
      <c r="L12" s="9"/>
      <c r="N12" s="47"/>
      <c r="O12" s="48"/>
      <c r="P12" s="9"/>
    </row>
    <row r="13" spans="1:61">
      <c r="A13" s="4">
        <v>1992</v>
      </c>
      <c r="B13" s="43">
        <v>4.4690000000000003</v>
      </c>
      <c r="C13" s="43">
        <v>-8.4000000000000005E-2</v>
      </c>
      <c r="E13" s="9"/>
      <c r="J13" s="47"/>
      <c r="K13" s="49"/>
      <c r="L13" s="9"/>
      <c r="N13" s="47"/>
      <c r="O13" s="48"/>
      <c r="P13" s="9"/>
    </row>
    <row r="14" spans="1:61">
      <c r="A14" s="4">
        <v>1993</v>
      </c>
      <c r="B14" s="43">
        <v>5.4690000000000003</v>
      </c>
      <c r="C14" s="43">
        <v>0.83699999999999997</v>
      </c>
      <c r="E14" s="9"/>
      <c r="J14" s="47"/>
      <c r="K14" s="49"/>
      <c r="L14" s="9"/>
      <c r="N14" s="47"/>
      <c r="O14" s="48"/>
      <c r="P14" s="9"/>
    </row>
    <row r="15" spans="1:61">
      <c r="A15" s="4">
        <v>1994</v>
      </c>
      <c r="B15" s="43">
        <v>5.76</v>
      </c>
      <c r="C15" s="43">
        <v>0.76200000000000001</v>
      </c>
      <c r="E15" s="9"/>
      <c r="J15" s="47"/>
      <c r="K15" s="49"/>
      <c r="L15" s="9"/>
      <c r="N15" s="47"/>
      <c r="O15" s="48"/>
      <c r="P15" s="9"/>
    </row>
    <row r="16" spans="1:61">
      <c r="A16" s="4">
        <v>1995</v>
      </c>
      <c r="B16" s="43">
        <v>6.0170000000000003</v>
      </c>
      <c r="C16" s="43">
        <v>0.35199999999999998</v>
      </c>
      <c r="E16" s="9"/>
      <c r="J16" s="47"/>
      <c r="K16" s="49"/>
      <c r="L16" s="9"/>
      <c r="N16" s="47"/>
      <c r="O16" s="48"/>
      <c r="P16" s="9"/>
    </row>
    <row r="17" spans="1:36">
      <c r="A17" s="4">
        <v>1996</v>
      </c>
      <c r="B17" s="43">
        <v>8.1620000000000008</v>
      </c>
      <c r="C17" s="43">
        <v>1.6779999999999999</v>
      </c>
      <c r="E17" s="9"/>
      <c r="J17" s="47"/>
      <c r="K17" s="49"/>
      <c r="L17" s="9"/>
      <c r="N17" s="47"/>
      <c r="O17" s="48"/>
      <c r="P17" s="9"/>
    </row>
    <row r="18" spans="1:36">
      <c r="A18" s="4">
        <v>1997</v>
      </c>
      <c r="B18" s="43">
        <v>11.33</v>
      </c>
      <c r="C18" s="43">
        <v>3.4359999999999999</v>
      </c>
      <c r="E18" s="9"/>
      <c r="J18" s="47"/>
      <c r="K18" s="49"/>
      <c r="L18" s="9"/>
      <c r="N18" s="47"/>
      <c r="O18" s="48"/>
      <c r="P18" s="9"/>
    </row>
    <row r="19" spans="1:36">
      <c r="A19" s="4">
        <v>1998</v>
      </c>
      <c r="B19" s="43">
        <v>14.061</v>
      </c>
      <c r="C19" s="43">
        <v>3.0750000000000002</v>
      </c>
      <c r="E19" s="9"/>
      <c r="J19" s="47"/>
      <c r="K19" s="49"/>
      <c r="L19" s="9"/>
      <c r="N19" s="47"/>
      <c r="O19" s="48"/>
      <c r="P19" s="9"/>
      <c r="Q19" s="50"/>
      <c r="S19" s="50"/>
      <c r="T19" s="50"/>
      <c r="U19" s="50"/>
      <c r="V19" s="50"/>
      <c r="W19" s="50"/>
      <c r="X19" s="50"/>
      <c r="Y19" s="50"/>
      <c r="Z19" s="50"/>
      <c r="AA19" s="50"/>
      <c r="AB19" s="50"/>
      <c r="AC19" s="50"/>
      <c r="AD19" s="50"/>
      <c r="AF19" s="50"/>
      <c r="AH19" s="50"/>
      <c r="AI19" s="50"/>
      <c r="AJ19" s="50"/>
    </row>
    <row r="20" spans="1:36">
      <c r="A20" s="4">
        <v>1999</v>
      </c>
      <c r="B20" s="43">
        <v>13.118</v>
      </c>
      <c r="C20" s="43">
        <v>0.59599999999999997</v>
      </c>
      <c r="E20" s="9"/>
      <c r="J20" s="47"/>
      <c r="K20" s="49"/>
      <c r="L20" s="9"/>
      <c r="N20" s="47"/>
      <c r="O20" s="48"/>
      <c r="P20" s="9"/>
    </row>
    <row r="21" spans="1:36">
      <c r="A21" s="4">
        <v>2000</v>
      </c>
      <c r="B21" s="43">
        <v>11.891</v>
      </c>
      <c r="C21" s="43">
        <v>0.71599999999999997</v>
      </c>
      <c r="D21" s="26"/>
      <c r="E21" s="9"/>
      <c r="F21" s="20"/>
      <c r="H21" s="26"/>
      <c r="I21" s="26"/>
      <c r="J21" s="47"/>
      <c r="K21" s="49"/>
      <c r="L21" s="9"/>
      <c r="M21" s="47"/>
      <c r="N21" s="47"/>
      <c r="O21" s="48"/>
      <c r="P21" s="9"/>
      <c r="Q21" s="47"/>
      <c r="R21" s="47"/>
      <c r="S21" s="47"/>
      <c r="T21" s="47"/>
      <c r="U21" s="47"/>
      <c r="V21" s="47"/>
      <c r="W21" s="47"/>
      <c r="X21" s="47"/>
      <c r="Y21" s="47"/>
      <c r="Z21" s="47"/>
      <c r="AA21" s="47"/>
      <c r="AB21" s="47"/>
      <c r="AC21" s="47"/>
      <c r="AD21" s="47"/>
      <c r="AE21" s="47"/>
      <c r="AF21" s="47"/>
    </row>
    <row r="22" spans="1:36">
      <c r="A22" s="4">
        <v>2001</v>
      </c>
      <c r="B22" s="43">
        <v>15.574</v>
      </c>
      <c r="C22" s="43">
        <v>2.4380000000000002</v>
      </c>
      <c r="D22" s="26"/>
      <c r="E22" s="9"/>
      <c r="F22" s="20"/>
      <c r="G22" s="20"/>
      <c r="H22" s="26"/>
      <c r="I22" s="26"/>
      <c r="J22" s="47"/>
      <c r="K22" s="49"/>
      <c r="L22" s="9"/>
      <c r="M22" s="49"/>
      <c r="N22" s="47"/>
      <c r="O22" s="49"/>
      <c r="P22" s="9"/>
      <c r="Q22" s="49"/>
      <c r="R22" s="49"/>
      <c r="S22" s="49"/>
      <c r="T22" s="49"/>
      <c r="U22" s="49"/>
      <c r="V22" s="49"/>
      <c r="W22" s="49"/>
      <c r="X22" s="49"/>
      <c r="Y22" s="49"/>
      <c r="Z22" s="49"/>
      <c r="AA22" s="49"/>
      <c r="AB22" s="49"/>
      <c r="AC22" s="49"/>
      <c r="AD22" s="49"/>
      <c r="AE22" s="49"/>
      <c r="AF22" s="49"/>
    </row>
    <row r="23" spans="1:36">
      <c r="A23" s="4">
        <v>2002</v>
      </c>
      <c r="B23" s="43">
        <v>16.04</v>
      </c>
      <c r="C23" s="43">
        <v>-0.57799999999999996</v>
      </c>
      <c r="D23" s="26"/>
      <c r="E23" s="9"/>
      <c r="F23" s="20"/>
      <c r="G23" s="20"/>
      <c r="J23" s="47"/>
      <c r="K23" s="49"/>
      <c r="L23" s="9"/>
      <c r="M23" s="47"/>
      <c r="N23" s="47"/>
      <c r="O23" s="49"/>
      <c r="P23" s="9"/>
      <c r="Q23" s="47"/>
      <c r="R23" s="47"/>
      <c r="S23" s="47"/>
      <c r="T23" s="47"/>
      <c r="U23" s="47"/>
      <c r="V23" s="47"/>
      <c r="W23" s="47"/>
      <c r="X23" s="47"/>
      <c r="Y23" s="47"/>
      <c r="Z23" s="47"/>
      <c r="AA23" s="47"/>
      <c r="AB23" s="47"/>
      <c r="AC23" s="47"/>
      <c r="AD23" s="47"/>
      <c r="AE23" s="47"/>
      <c r="AF23" s="47"/>
    </row>
    <row r="24" spans="1:36">
      <c r="A24" s="4">
        <v>2003</v>
      </c>
      <c r="B24" s="43">
        <v>19.835000000000001</v>
      </c>
      <c r="C24" s="43">
        <v>2.6970000000000001</v>
      </c>
      <c r="D24" s="26"/>
      <c r="E24" s="9"/>
      <c r="F24" s="20"/>
      <c r="G24" s="20"/>
      <c r="J24" s="47"/>
      <c r="K24" s="49"/>
      <c r="L24" s="9"/>
      <c r="N24" s="47"/>
      <c r="O24" s="49"/>
      <c r="P24" s="9"/>
    </row>
    <row r="25" spans="1:36">
      <c r="A25" s="4">
        <v>2004</v>
      </c>
      <c r="B25" s="43">
        <v>20.356000000000002</v>
      </c>
      <c r="C25" s="43">
        <v>1.611</v>
      </c>
      <c r="D25" s="26"/>
      <c r="E25" s="9"/>
      <c r="F25" s="20"/>
      <c r="G25" s="20"/>
      <c r="J25" s="47"/>
      <c r="K25" s="49"/>
      <c r="L25" s="9"/>
      <c r="N25" s="47"/>
      <c r="O25" s="48"/>
      <c r="P25" s="9"/>
    </row>
    <row r="26" spans="1:36">
      <c r="A26" s="4">
        <v>2005</v>
      </c>
      <c r="B26" s="43">
        <v>22.756</v>
      </c>
      <c r="C26" s="43">
        <v>2.5640000000000001</v>
      </c>
      <c r="D26" s="26"/>
      <c r="E26" s="9"/>
      <c r="F26" s="20"/>
      <c r="G26" s="20"/>
      <c r="J26" s="47"/>
      <c r="K26" s="49"/>
      <c r="L26" s="9"/>
      <c r="N26" s="47"/>
      <c r="O26" s="48"/>
      <c r="P26" s="9"/>
      <c r="Q26" s="9"/>
      <c r="T26" s="9"/>
    </row>
    <row r="27" spans="1:36">
      <c r="A27" s="4">
        <v>2006</v>
      </c>
      <c r="B27" s="43">
        <v>28.158000000000001</v>
      </c>
      <c r="C27" s="43">
        <v>5.157</v>
      </c>
      <c r="D27" s="26"/>
      <c r="E27" s="9"/>
      <c r="F27" s="20"/>
      <c r="G27" s="20"/>
      <c r="J27" s="47"/>
      <c r="K27" s="49"/>
      <c r="L27" s="9"/>
      <c r="N27" s="47"/>
      <c r="O27" s="49"/>
      <c r="P27" s="9"/>
      <c r="Q27" s="9"/>
      <c r="S27" s="50"/>
      <c r="T27" s="9"/>
    </row>
    <row r="28" spans="1:36">
      <c r="A28" s="4">
        <v>2007</v>
      </c>
      <c r="B28" s="43">
        <v>32.606999999999999</v>
      </c>
      <c r="C28" s="43">
        <v>4.49</v>
      </c>
      <c r="D28" s="26"/>
      <c r="E28" s="9"/>
      <c r="F28" s="20"/>
      <c r="G28" s="20"/>
      <c r="J28" s="47"/>
      <c r="K28" s="49"/>
      <c r="L28" s="9"/>
      <c r="N28" s="47"/>
      <c r="O28" s="48"/>
      <c r="P28" s="9"/>
      <c r="Q28" s="9"/>
      <c r="T28" s="9"/>
    </row>
    <row r="29" spans="1:36">
      <c r="A29" s="4">
        <v>2008</v>
      </c>
      <c r="B29" s="43">
        <v>36.746000000000002</v>
      </c>
      <c r="C29" s="43">
        <v>3.8370000000000002</v>
      </c>
      <c r="D29" s="26"/>
      <c r="E29" s="9"/>
      <c r="F29" s="20"/>
      <c r="G29" s="20"/>
      <c r="J29" s="47"/>
      <c r="K29" s="49"/>
      <c r="L29" s="9"/>
      <c r="N29" s="47"/>
      <c r="O29" s="49"/>
      <c r="P29" s="9"/>
      <c r="Q29" s="9"/>
      <c r="S29" s="50"/>
      <c r="T29" s="9"/>
    </row>
    <row r="30" spans="1:36">
      <c r="A30" s="4">
        <v>2009</v>
      </c>
      <c r="B30" s="43">
        <v>43.941000000000003</v>
      </c>
      <c r="C30" s="43">
        <v>10.417</v>
      </c>
      <c r="D30" s="26"/>
      <c r="E30" s="9"/>
      <c r="F30" s="20"/>
      <c r="G30" s="20"/>
      <c r="J30" s="47"/>
      <c r="K30" s="49"/>
      <c r="L30" s="9"/>
      <c r="N30" s="47"/>
      <c r="O30" s="49"/>
      <c r="P30" s="9"/>
      <c r="Q30" s="9"/>
      <c r="S30" s="50"/>
      <c r="T30" s="9"/>
    </row>
    <row r="31" spans="1:36">
      <c r="A31" s="4">
        <v>2010</v>
      </c>
      <c r="B31" s="43">
        <v>54.816000000000003</v>
      </c>
      <c r="C31" s="43">
        <v>7.4420000000000002</v>
      </c>
      <c r="D31" s="26"/>
      <c r="E31" s="9"/>
      <c r="F31" s="20"/>
      <c r="G31" s="20"/>
      <c r="J31" s="47"/>
      <c r="K31" s="49"/>
      <c r="L31" s="9"/>
      <c r="N31" s="47"/>
      <c r="O31" s="49"/>
      <c r="P31" s="9"/>
      <c r="Q31" s="9"/>
      <c r="S31" s="50"/>
      <c r="T31" s="9"/>
    </row>
    <row r="32" spans="1:36">
      <c r="A32" s="4">
        <v>2011</v>
      </c>
      <c r="B32" s="43">
        <v>56.996000000000002</v>
      </c>
      <c r="C32" s="43">
        <v>5.34</v>
      </c>
      <c r="D32" s="26"/>
      <c r="E32" s="9"/>
      <c r="F32" s="20"/>
      <c r="G32" s="20"/>
      <c r="J32" s="47"/>
      <c r="K32" s="49"/>
      <c r="L32" s="9"/>
      <c r="N32" s="47"/>
      <c r="O32" s="49"/>
      <c r="P32" s="9"/>
      <c r="Q32" s="9"/>
      <c r="S32" s="50"/>
      <c r="T32" s="9"/>
    </row>
    <row r="33" spans="1:61">
      <c r="A33" s="4">
        <v>2012</v>
      </c>
      <c r="B33" s="43">
        <v>55.848999999999997</v>
      </c>
      <c r="C33" s="43">
        <v>2.6240000000000001</v>
      </c>
      <c r="D33" s="26"/>
      <c r="E33" s="9"/>
      <c r="F33" s="20"/>
      <c r="G33" s="20"/>
      <c r="J33" s="47"/>
      <c r="K33" s="49"/>
      <c r="L33" s="9"/>
      <c r="N33" s="47"/>
      <c r="O33" s="49"/>
      <c r="P33" s="9"/>
      <c r="Q33" s="9"/>
      <c r="S33" s="50"/>
      <c r="T33" s="9"/>
    </row>
    <row r="34" spans="1:61">
      <c r="A34" s="4">
        <v>2013</v>
      </c>
      <c r="B34" s="43">
        <v>60.884</v>
      </c>
      <c r="C34" s="43">
        <v>1.516</v>
      </c>
      <c r="E34" s="9"/>
      <c r="F34" s="20"/>
      <c r="G34" s="20"/>
      <c r="J34" s="47"/>
      <c r="K34" s="49"/>
      <c r="L34" s="9"/>
      <c r="N34" s="47"/>
      <c r="O34" s="49"/>
      <c r="P34" s="9"/>
      <c r="Q34" s="9"/>
      <c r="S34" s="50"/>
      <c r="T34" s="9"/>
    </row>
    <row r="35" spans="1:61">
      <c r="A35" s="4">
        <v>2014</v>
      </c>
      <c r="B35" s="43">
        <v>69.028999999999996</v>
      </c>
      <c r="C35" s="43">
        <v>2.4049999999999998</v>
      </c>
      <c r="E35" s="9"/>
      <c r="F35" s="20"/>
      <c r="G35" s="20"/>
      <c r="J35" s="47"/>
      <c r="K35" s="49"/>
      <c r="L35" s="9"/>
      <c r="N35" s="47"/>
      <c r="O35" s="49"/>
      <c r="P35" s="9"/>
      <c r="Q35" s="9"/>
      <c r="S35" s="50"/>
      <c r="T35" s="9"/>
    </row>
    <row r="36" spans="1:61">
      <c r="A36" s="5">
        <v>2015</v>
      </c>
      <c r="B36" s="43">
        <v>52.003999999999998</v>
      </c>
      <c r="C36" s="43">
        <v>0.82899999999999996</v>
      </c>
      <c r="E36" s="9"/>
      <c r="F36" s="20"/>
      <c r="G36" s="20"/>
      <c r="J36" s="47"/>
      <c r="K36" s="49"/>
      <c r="L36" s="9"/>
      <c r="N36" s="47"/>
      <c r="O36" s="49"/>
      <c r="P36" s="9"/>
      <c r="Q36" s="9"/>
      <c r="S36" s="50"/>
      <c r="T36" s="9"/>
    </row>
    <row r="37" spans="1:61">
      <c r="A37" s="5">
        <v>2016</v>
      </c>
      <c r="B37" s="43">
        <v>49.926000000000002</v>
      </c>
      <c r="C37" s="43">
        <v>-2.66</v>
      </c>
      <c r="E37" s="9"/>
      <c r="F37" s="20"/>
      <c r="G37" s="20"/>
      <c r="J37" s="47"/>
      <c r="K37" s="49"/>
      <c r="L37" s="9"/>
      <c r="N37" s="47"/>
      <c r="O37" s="49"/>
      <c r="P37" s="9"/>
      <c r="Q37" s="9"/>
      <c r="S37" s="50"/>
      <c r="T37" s="9"/>
    </row>
    <row r="38" spans="1:61">
      <c r="A38" s="33">
        <v>2017</v>
      </c>
      <c r="B38" s="43">
        <v>50.402999999999999</v>
      </c>
      <c r="C38" s="43">
        <v>0.53400000000000003</v>
      </c>
      <c r="E38" s="9"/>
      <c r="F38" s="20"/>
      <c r="G38" s="20"/>
      <c r="J38" s="47"/>
      <c r="K38" s="49"/>
      <c r="L38" s="9"/>
      <c r="N38" s="47"/>
      <c r="O38" s="49"/>
      <c r="P38" s="9"/>
      <c r="Q38" s="9"/>
      <c r="S38" s="50"/>
      <c r="T38" s="9"/>
    </row>
    <row r="39" spans="1:61">
      <c r="A39" s="33">
        <v>2018</v>
      </c>
      <c r="B39" s="43">
        <v>48.069000000000003</v>
      </c>
      <c r="C39" s="43">
        <v>-1.1639999999999999</v>
      </c>
      <c r="E39" s="9"/>
      <c r="F39" s="20"/>
      <c r="J39" s="47"/>
      <c r="K39" s="49"/>
      <c r="L39" s="9"/>
      <c r="N39" s="47"/>
      <c r="O39" s="49"/>
      <c r="P39" s="9"/>
      <c r="Q39" s="9"/>
      <c r="S39" s="50"/>
      <c r="T39" s="9"/>
    </row>
    <row r="40" spans="1:61">
      <c r="A40" s="33">
        <v>2019</v>
      </c>
      <c r="B40" s="43">
        <v>45.404000000000003</v>
      </c>
      <c r="C40" s="43">
        <v>-3.3130000000000002</v>
      </c>
      <c r="E40" s="9"/>
      <c r="F40" s="20"/>
      <c r="G40" s="20"/>
      <c r="J40" s="47"/>
      <c r="K40" s="49"/>
      <c r="L40" s="9"/>
      <c r="N40" s="47"/>
      <c r="O40" s="49"/>
      <c r="P40" s="9"/>
      <c r="Q40" s="9"/>
      <c r="S40" s="50"/>
      <c r="T40" s="9"/>
    </row>
    <row r="41" spans="1:61">
      <c r="A41" s="33">
        <v>2020</v>
      </c>
      <c r="B41" s="43">
        <v>43.808</v>
      </c>
      <c r="C41" s="43">
        <v>1.8169999999999999</v>
      </c>
      <c r="E41" s="9"/>
      <c r="F41" s="20"/>
      <c r="G41" s="20"/>
      <c r="J41" s="47"/>
      <c r="K41" s="49"/>
      <c r="L41" s="9"/>
      <c r="N41" s="47"/>
      <c r="O41" s="48"/>
      <c r="P41" s="9"/>
      <c r="Q41" s="9"/>
      <c r="T41" s="9"/>
    </row>
    <row r="42" spans="1:61">
      <c r="A42" s="40">
        <v>2021</v>
      </c>
      <c r="B42" s="43">
        <v>45.037999999999997</v>
      </c>
      <c r="C42" s="43">
        <v>-0.11899999999999999</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H42" s="9"/>
      <c r="BI42" s="9"/>
    </row>
    <row r="43" spans="1:61">
      <c r="A43" s="40">
        <v>2022</v>
      </c>
      <c r="B43" s="43">
        <v>46.168999999999997</v>
      </c>
      <c r="C43" s="43">
        <v>1.34</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H43" s="9"/>
      <c r="BI43" s="9"/>
    </row>
    <row r="44" spans="1:61">
      <c r="J44" s="47"/>
      <c r="K44" s="49"/>
      <c r="L44" s="9"/>
      <c r="N44" s="47"/>
      <c r="O44" s="49"/>
      <c r="P44" s="9"/>
      <c r="Q44" s="9"/>
      <c r="T44" s="9"/>
    </row>
    <row r="45" spans="1:61">
      <c r="A45" t="s">
        <v>98</v>
      </c>
      <c r="J45" s="47"/>
      <c r="K45" s="49"/>
      <c r="L45" s="9"/>
      <c r="N45" s="47"/>
      <c r="O45" s="48"/>
      <c r="P45" s="9"/>
      <c r="Q45" s="9"/>
      <c r="S45" s="50"/>
      <c r="T45" s="9"/>
    </row>
    <row r="46" spans="1:61">
      <c r="A46" s="7" t="s">
        <v>106</v>
      </c>
      <c r="D46" s="29"/>
      <c r="J46" s="47"/>
      <c r="K46" s="49"/>
      <c r="L46" s="9"/>
      <c r="N46" s="47"/>
      <c r="O46" s="49"/>
      <c r="P46" s="9"/>
      <c r="Q46" s="9"/>
      <c r="S46" s="50"/>
      <c r="T46" s="9"/>
    </row>
    <row r="47" spans="1:61">
      <c r="A47" t="s">
        <v>97</v>
      </c>
      <c r="J47" s="47"/>
      <c r="K47" s="49"/>
      <c r="L47" s="9"/>
      <c r="N47" s="47"/>
      <c r="O47" s="49"/>
      <c r="P47" s="9"/>
      <c r="Q47" s="9"/>
      <c r="S47" s="50"/>
      <c r="T47" s="9"/>
    </row>
    <row r="48" spans="1:61">
      <c r="A48" s="7" t="s">
        <v>104</v>
      </c>
      <c r="J48" s="47"/>
      <c r="K48" s="49"/>
      <c r="L48" s="9"/>
      <c r="N48" s="47"/>
      <c r="O48" s="49"/>
      <c r="P48" s="9"/>
    </row>
  </sheetData>
  <phoneticPr fontId="15" type="noConversion"/>
  <pageMargins left="0.7" right="0.7" top="0.75" bottom="0.75" header="0.3" footer="0.3"/>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1"/>
  <sheetViews>
    <sheetView tabSelected="1" zoomScale="72" workbookViewId="0">
      <selection activeCell="A23" sqref="A23"/>
    </sheetView>
  </sheetViews>
  <sheetFormatPr baseColWidth="10" defaultColWidth="8.83203125" defaultRowHeight="15"/>
  <cols>
    <col min="2" max="2" width="8.83203125" bestFit="1" customWidth="1"/>
    <col min="3" max="3" width="9.5" bestFit="1" customWidth="1"/>
    <col min="6" max="6" width="9.6640625" bestFit="1" customWidth="1"/>
  </cols>
  <sheetData>
    <row r="1" spans="1:3">
      <c r="A1" s="7" t="s">
        <v>107</v>
      </c>
    </row>
    <row r="2" spans="1:3">
      <c r="A2" s="16" t="s">
        <v>78</v>
      </c>
      <c r="B2" s="16" t="s">
        <v>79</v>
      </c>
      <c r="C2" s="16" t="s">
        <v>80</v>
      </c>
    </row>
    <row r="3" spans="1:3">
      <c r="A3" s="1">
        <v>2003</v>
      </c>
      <c r="B3" s="43">
        <v>7.4810000000000001E-2</v>
      </c>
      <c r="C3" s="56">
        <v>2.6970000000000001</v>
      </c>
    </row>
    <row r="4" spans="1:3">
      <c r="A4" s="1">
        <v>2004</v>
      </c>
      <c r="B4" s="43">
        <v>0.31743000000000005</v>
      </c>
      <c r="C4" s="56">
        <v>1.611</v>
      </c>
    </row>
    <row r="5" spans="1:3">
      <c r="A5" s="1">
        <v>2005</v>
      </c>
      <c r="B5" s="43">
        <v>0.39168000000000008</v>
      </c>
      <c r="C5" s="56">
        <v>2.5640000000000001</v>
      </c>
    </row>
    <row r="6" spans="1:3">
      <c r="A6" s="1">
        <v>2006</v>
      </c>
      <c r="B6" s="43">
        <v>0.51985999999999999</v>
      </c>
      <c r="C6" s="56">
        <v>5.157</v>
      </c>
    </row>
    <row r="7" spans="1:3">
      <c r="A7" s="1">
        <v>2007</v>
      </c>
      <c r="B7" s="43">
        <v>1.5743100000000001</v>
      </c>
      <c r="C7" s="56">
        <v>4.49</v>
      </c>
    </row>
    <row r="8" spans="1:3">
      <c r="A8" s="1">
        <v>2008</v>
      </c>
      <c r="B8" s="43">
        <v>5.4905600000000003</v>
      </c>
      <c r="C8" s="56">
        <v>3.8370000000000002</v>
      </c>
    </row>
    <row r="9" spans="1:3">
      <c r="A9" s="1">
        <v>2009</v>
      </c>
      <c r="B9" s="43">
        <v>1.4388699999999994</v>
      </c>
      <c r="C9" s="56">
        <v>10.417</v>
      </c>
    </row>
    <row r="10" spans="1:3">
      <c r="A10" s="1">
        <v>2010</v>
      </c>
      <c r="B10" s="43">
        <v>2.11199</v>
      </c>
      <c r="C10" s="56">
        <v>7.4420000000000002</v>
      </c>
    </row>
    <row r="11" spans="1:3">
      <c r="A11" s="1">
        <v>2011</v>
      </c>
      <c r="B11" s="43">
        <v>3.1731399999999996</v>
      </c>
      <c r="C11" s="56">
        <v>5.34</v>
      </c>
    </row>
    <row r="12" spans="1:3">
      <c r="A12" s="1">
        <v>2012</v>
      </c>
      <c r="B12" s="43">
        <v>2.5166599999999999</v>
      </c>
      <c r="C12" s="56">
        <v>2.6240000000000001</v>
      </c>
    </row>
    <row r="13" spans="1:3">
      <c r="A13" s="1">
        <v>2013</v>
      </c>
      <c r="B13" s="43">
        <v>3.3706399999999994</v>
      </c>
      <c r="C13" s="56">
        <v>1.516</v>
      </c>
    </row>
    <row r="14" spans="1:3">
      <c r="A14" s="1">
        <v>2014</v>
      </c>
      <c r="B14" s="43">
        <v>3.2019200000000003</v>
      </c>
      <c r="C14" s="56">
        <v>2.4049999999999998</v>
      </c>
    </row>
    <row r="15" spans="1:3">
      <c r="A15" s="1">
        <v>2015</v>
      </c>
      <c r="B15" s="43">
        <v>2.9779200000000006</v>
      </c>
      <c r="C15" s="56">
        <v>0.82899999999999996</v>
      </c>
    </row>
    <row r="16" spans="1:3">
      <c r="A16" s="1">
        <v>2016</v>
      </c>
      <c r="B16" s="43">
        <v>2.3987300000000005</v>
      </c>
      <c r="C16" s="56">
        <v>-2.66</v>
      </c>
    </row>
    <row r="17" spans="1:27">
      <c r="A17" s="1">
        <v>2017</v>
      </c>
      <c r="B17" s="43">
        <v>4.1049799999999994</v>
      </c>
      <c r="C17" s="56">
        <v>0.53400000000000003</v>
      </c>
    </row>
    <row r="18" spans="1:27">
      <c r="A18" s="1">
        <v>2018</v>
      </c>
      <c r="B18" s="43">
        <v>5.3891099999999996</v>
      </c>
      <c r="C18" s="56">
        <v>-1.1639999999999999</v>
      </c>
    </row>
    <row r="19" spans="1:27">
      <c r="A19" s="1">
        <v>2019</v>
      </c>
      <c r="B19" s="43">
        <v>2.7043900000000005</v>
      </c>
      <c r="C19" s="56">
        <v>-3.3130000000000002</v>
      </c>
    </row>
    <row r="20" spans="1:27">
      <c r="A20" s="1">
        <v>2020</v>
      </c>
      <c r="B20" s="43">
        <v>4.2256083046499988</v>
      </c>
      <c r="C20" s="56">
        <v>1.8169999999999999</v>
      </c>
    </row>
    <row r="21" spans="1:27">
      <c r="A21" s="1">
        <v>2021</v>
      </c>
      <c r="B21" s="43">
        <v>4.9866500000000018</v>
      </c>
      <c r="C21" s="56">
        <v>-0.11899999999999999</v>
      </c>
    </row>
    <row r="22" spans="1:27">
      <c r="A22" s="1">
        <v>2022</v>
      </c>
      <c r="B22" s="58">
        <v>1.8118199999999998</v>
      </c>
      <c r="C22" s="1">
        <v>1.34</v>
      </c>
    </row>
    <row r="24" spans="1:27">
      <c r="A24" s="7"/>
    </row>
    <row r="25" spans="1:27">
      <c r="A25" s="16"/>
      <c r="B25" s="16"/>
      <c r="C25" s="16"/>
    </row>
    <row r="26" spans="1:27">
      <c r="A26" s="1"/>
      <c r="B26" s="43"/>
      <c r="C26" s="43"/>
    </row>
    <row r="27" spans="1:27">
      <c r="A27" s="1"/>
      <c r="B27" s="43"/>
      <c r="C27" s="43"/>
    </row>
    <row r="28" spans="1:27">
      <c r="A28" s="1"/>
      <c r="B28" s="43"/>
      <c r="C28" s="43"/>
    </row>
    <row r="29" spans="1:27">
      <c r="A29" s="1"/>
      <c r="B29" s="43"/>
      <c r="C29" s="43"/>
    </row>
    <row r="30" spans="1:27">
      <c r="A30" s="1"/>
      <c r="B30" s="43"/>
      <c r="C30" s="43"/>
      <c r="H30" s="9"/>
      <c r="I30" s="9"/>
      <c r="J30" s="9"/>
      <c r="K30" s="9"/>
      <c r="L30" s="9"/>
      <c r="M30" s="9"/>
      <c r="N30" s="9"/>
      <c r="O30" s="9"/>
      <c r="P30" s="9"/>
      <c r="Q30" s="9"/>
      <c r="R30" s="9"/>
      <c r="S30" s="9"/>
      <c r="T30" s="9"/>
      <c r="U30" s="9"/>
      <c r="V30" s="9"/>
      <c r="W30" s="44"/>
      <c r="X30" s="9"/>
      <c r="Y30" s="9"/>
      <c r="Z30" s="9"/>
      <c r="AA30" s="9"/>
    </row>
    <row r="31" spans="1:27">
      <c r="A31" s="1"/>
      <c r="B31" s="43"/>
      <c r="C31" s="43"/>
      <c r="F31" s="20"/>
    </row>
    <row r="32" spans="1:27">
      <c r="A32" s="1"/>
      <c r="B32" s="43"/>
      <c r="C32" s="43"/>
      <c r="F32" s="20"/>
      <c r="H32" s="9"/>
    </row>
    <row r="33" spans="1:8">
      <c r="A33" s="1"/>
      <c r="B33" s="43"/>
      <c r="C33" s="43"/>
      <c r="F33" s="20"/>
      <c r="H33" s="9"/>
    </row>
    <row r="34" spans="1:8">
      <c r="A34" s="1"/>
      <c r="B34" s="43"/>
      <c r="C34" s="43"/>
      <c r="F34" s="20"/>
      <c r="H34" s="9"/>
    </row>
    <row r="35" spans="1:8">
      <c r="A35" s="1"/>
      <c r="B35" s="43"/>
      <c r="C35" s="43"/>
      <c r="F35" s="20"/>
      <c r="H35" s="9"/>
    </row>
    <row r="36" spans="1:8">
      <c r="A36" s="1"/>
      <c r="B36" s="43"/>
      <c r="C36" s="43"/>
      <c r="F36" s="20"/>
      <c r="H36" s="9"/>
    </row>
    <row r="37" spans="1:8">
      <c r="A37" s="1"/>
      <c r="B37" s="43"/>
      <c r="C37" s="43"/>
      <c r="F37" s="20"/>
      <c r="H37" s="9"/>
    </row>
    <row r="38" spans="1:8">
      <c r="A38" s="1"/>
      <c r="B38" s="43"/>
      <c r="C38" s="43"/>
      <c r="F38" s="20"/>
      <c r="H38" s="9"/>
    </row>
    <row r="39" spans="1:8">
      <c r="A39" s="1"/>
      <c r="B39" s="43"/>
      <c r="C39" s="43"/>
      <c r="F39" s="20"/>
      <c r="H39" s="9"/>
    </row>
    <row r="40" spans="1:8">
      <c r="A40" s="1"/>
      <c r="B40" s="43"/>
      <c r="C40" s="43"/>
      <c r="F40" s="20"/>
      <c r="H40" s="9"/>
    </row>
    <row r="41" spans="1:8">
      <c r="A41" s="1"/>
      <c r="B41" s="43"/>
      <c r="C41" s="43"/>
      <c r="F41" s="20"/>
      <c r="H41" s="9"/>
    </row>
    <row r="42" spans="1:8">
      <c r="A42" s="1"/>
      <c r="B42" s="43"/>
      <c r="C42" s="43"/>
      <c r="F42" s="20"/>
      <c r="H42" s="9"/>
    </row>
    <row r="43" spans="1:8">
      <c r="A43" s="1"/>
      <c r="B43" s="43"/>
      <c r="C43" s="43"/>
      <c r="F43" s="20"/>
      <c r="H43" s="9"/>
    </row>
    <row r="44" spans="1:8">
      <c r="A44" s="1"/>
      <c r="B44" s="43"/>
      <c r="C44" s="43"/>
      <c r="F44" s="20"/>
      <c r="H44" s="9"/>
    </row>
    <row r="45" spans="1:8">
      <c r="A45" s="1"/>
      <c r="B45" s="43"/>
      <c r="C45" s="43"/>
      <c r="F45" s="20"/>
      <c r="H45" s="9"/>
    </row>
    <row r="46" spans="1:8">
      <c r="F46" s="20"/>
      <c r="H46" s="9"/>
    </row>
    <row r="47" spans="1:8">
      <c r="F47" s="20"/>
      <c r="H47" s="44"/>
    </row>
    <row r="48" spans="1:8">
      <c r="F48" s="20"/>
      <c r="H48" s="9"/>
    </row>
    <row r="49" spans="6:8">
      <c r="F49" s="20"/>
      <c r="H49" s="9"/>
    </row>
    <row r="50" spans="6:8">
      <c r="F50" s="20"/>
      <c r="H50" s="9"/>
    </row>
    <row r="51" spans="6:8">
      <c r="F51" s="20"/>
      <c r="H51" s="9"/>
    </row>
  </sheetData>
  <phoneticPr fontId="15" type="noConversion"/>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Note</vt:lpstr>
      <vt:lpstr>CN_Africa_FDI_Stock</vt:lpstr>
      <vt:lpstr>CN_Africa_FDI_Flow</vt:lpstr>
      <vt:lpstr>CN-Africa_FDI_Stock_sector</vt:lpstr>
      <vt:lpstr>CN_World_FDI_Stock&amp;Flow</vt:lpstr>
      <vt:lpstr>CN_Global_FDI_Stock_select</vt:lpstr>
      <vt:lpstr>US_Africa_FDI_Stock&amp;Flow</vt:lpstr>
      <vt:lpstr>Graph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Yufan Huang</cp:lastModifiedBy>
  <dcterms:created xsi:type="dcterms:W3CDTF">2016-06-13T14:08:13Z</dcterms:created>
  <dcterms:modified xsi:type="dcterms:W3CDTF">2024-03-12T22:39:41Z</dcterms:modified>
</cp:coreProperties>
</file>